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9320" windowHeight="11070" activeTab="1"/>
  </bookViews>
  <sheets>
    <sheet name="summary" sheetId="1" r:id="rId1"/>
    <sheet name="summary_Internal_Reporting" sheetId="3" r:id="rId2"/>
  </sheets>
  <calcPr calcId="114210"/>
</workbook>
</file>

<file path=xl/calcChain.xml><?xml version="1.0" encoding="utf-8"?>
<calcChain xmlns="http://schemas.openxmlformats.org/spreadsheetml/2006/main">
  <c r="P2" i="3"/>
  <c r="F59" i="1"/>
  <c r="G59"/>
  <c r="H59"/>
  <c r="I59"/>
  <c r="J59"/>
  <c r="K59"/>
  <c r="L59"/>
  <c r="M59"/>
  <c r="G61" i="3"/>
  <c r="H61"/>
  <c r="I61"/>
  <c r="J61"/>
  <c r="K61"/>
  <c r="L61"/>
  <c r="M61"/>
  <c r="N61"/>
  <c r="X34"/>
  <c r="Y34"/>
  <c r="AA34"/>
  <c r="AB34"/>
  <c r="Z34"/>
  <c r="X35"/>
  <c r="Y35"/>
  <c r="Z35"/>
  <c r="AA35"/>
  <c r="AB35"/>
  <c r="X36"/>
  <c r="Y36"/>
  <c r="AA36"/>
  <c r="AB36"/>
  <c r="Z36"/>
  <c r="X37"/>
  <c r="Y37"/>
  <c r="Z37"/>
  <c r="X38"/>
  <c r="Y38"/>
  <c r="Z38"/>
  <c r="AA37"/>
  <c r="AB37"/>
  <c r="AA38"/>
  <c r="AB38"/>
  <c r="Z64"/>
  <c r="Y64"/>
  <c r="X64"/>
  <c r="Z63"/>
  <c r="Y63"/>
  <c r="X63"/>
  <c r="S61"/>
  <c r="Z59"/>
  <c r="AA59"/>
  <c r="AB59"/>
  <c r="Y59"/>
  <c r="X59"/>
  <c r="Z58"/>
  <c r="Y58"/>
  <c r="X58"/>
  <c r="Z57"/>
  <c r="Y57"/>
  <c r="X57"/>
  <c r="Z56"/>
  <c r="Y56"/>
  <c r="X56"/>
  <c r="Z55"/>
  <c r="AA55"/>
  <c r="AB55"/>
  <c r="Y55"/>
  <c r="X55"/>
  <c r="Z54"/>
  <c r="Y54"/>
  <c r="X54"/>
  <c r="Z53"/>
  <c r="Y53"/>
  <c r="X53"/>
  <c r="Z52"/>
  <c r="Y52"/>
  <c r="X52"/>
  <c r="Z51"/>
  <c r="AA51"/>
  <c r="AB51"/>
  <c r="Y51"/>
  <c r="X51"/>
  <c r="Z50"/>
  <c r="Y50"/>
  <c r="X50"/>
  <c r="Z49"/>
  <c r="Y49"/>
  <c r="X49"/>
  <c r="Z48"/>
  <c r="Y48"/>
  <c r="X48"/>
  <c r="Z47"/>
  <c r="Y47"/>
  <c r="X47"/>
  <c r="Z46"/>
  <c r="Y46"/>
  <c r="X46"/>
  <c r="Z45"/>
  <c r="Y45"/>
  <c r="X45"/>
  <c r="Z44"/>
  <c r="Y44"/>
  <c r="X44"/>
  <c r="Z43"/>
  <c r="Y43"/>
  <c r="X43"/>
  <c r="Z42"/>
  <c r="Y42"/>
  <c r="X42"/>
  <c r="Z41"/>
  <c r="Y41"/>
  <c r="X41"/>
  <c r="Z40"/>
  <c r="Y40"/>
  <c r="X40"/>
  <c r="Z39"/>
  <c r="Y39"/>
  <c r="X39"/>
  <c r="Z33"/>
  <c r="Y33"/>
  <c r="X33"/>
  <c r="Z32"/>
  <c r="AA32"/>
  <c r="AB32"/>
  <c r="Y32"/>
  <c r="X32"/>
  <c r="Z31"/>
  <c r="Y31"/>
  <c r="X31"/>
  <c r="Z30"/>
  <c r="Y30"/>
  <c r="X30"/>
  <c r="Z29"/>
  <c r="Y29"/>
  <c r="X29"/>
  <c r="Z28"/>
  <c r="AA28"/>
  <c r="AB28"/>
  <c r="Y28"/>
  <c r="X28"/>
  <c r="Z27"/>
  <c r="Y27"/>
  <c r="X27"/>
  <c r="Z26"/>
  <c r="Y26"/>
  <c r="X26"/>
  <c r="Z25"/>
  <c r="Y25"/>
  <c r="X25"/>
  <c r="Z24"/>
  <c r="Y24"/>
  <c r="X24"/>
  <c r="Z23"/>
  <c r="Y23"/>
  <c r="X23"/>
  <c r="Z22"/>
  <c r="Y22"/>
  <c r="X22"/>
  <c r="Z21"/>
  <c r="Y21"/>
  <c r="X21"/>
  <c r="Z20"/>
  <c r="Y20"/>
  <c r="X20"/>
  <c r="Z19"/>
  <c r="Y19"/>
  <c r="X19"/>
  <c r="Z18"/>
  <c r="Y18"/>
  <c r="X18"/>
  <c r="Z17"/>
  <c r="Y17"/>
  <c r="X17"/>
  <c r="Z16"/>
  <c r="Y16"/>
  <c r="X16"/>
  <c r="Z15"/>
  <c r="Y15"/>
  <c r="X15"/>
  <c r="Z14"/>
  <c r="Y14"/>
  <c r="X14"/>
  <c r="Z13"/>
  <c r="Y13"/>
  <c r="X13"/>
  <c r="Z12"/>
  <c r="Y12"/>
  <c r="X12"/>
  <c r="Z11"/>
  <c r="Y11"/>
  <c r="X11"/>
  <c r="Z10"/>
  <c r="Y10"/>
  <c r="X10"/>
  <c r="Z9"/>
  <c r="Y9"/>
  <c r="X9"/>
  <c r="Z8"/>
  <c r="Y8"/>
  <c r="X8"/>
  <c r="Y56" i="1"/>
  <c r="X56"/>
  <c r="W56"/>
  <c r="R59"/>
  <c r="W11"/>
  <c r="X11"/>
  <c r="Y11"/>
  <c r="X62"/>
  <c r="W61"/>
  <c r="Y62"/>
  <c r="Z62"/>
  <c r="AA62"/>
  <c r="W62"/>
  <c r="Y61"/>
  <c r="X61"/>
  <c r="W47"/>
  <c r="X47"/>
  <c r="Y47"/>
  <c r="W48"/>
  <c r="X48"/>
  <c r="Y48"/>
  <c r="W49"/>
  <c r="X49"/>
  <c r="Y49"/>
  <c r="Y9"/>
  <c r="X9"/>
  <c r="Y10"/>
  <c r="X10"/>
  <c r="Y12"/>
  <c r="X12"/>
  <c r="Y13"/>
  <c r="X13"/>
  <c r="Y14"/>
  <c r="X14"/>
  <c r="Y15"/>
  <c r="X15"/>
  <c r="Y16"/>
  <c r="X16"/>
  <c r="Y17"/>
  <c r="X17"/>
  <c r="Y18"/>
  <c r="X18"/>
  <c r="Y19"/>
  <c r="X19"/>
  <c r="Y20"/>
  <c r="X20"/>
  <c r="Y21"/>
  <c r="X21"/>
  <c r="Y22"/>
  <c r="X22"/>
  <c r="Y23"/>
  <c r="X23"/>
  <c r="Y24"/>
  <c r="X24"/>
  <c r="Y25"/>
  <c r="X25"/>
  <c r="Y26"/>
  <c r="X26"/>
  <c r="Y27"/>
  <c r="X27"/>
  <c r="Y28"/>
  <c r="X28"/>
  <c r="Y29"/>
  <c r="X29"/>
  <c r="Y30"/>
  <c r="X30"/>
  <c r="Y31"/>
  <c r="X31"/>
  <c r="Y32"/>
  <c r="X32"/>
  <c r="Y33"/>
  <c r="X33"/>
  <c r="Y34"/>
  <c r="X34"/>
  <c r="Y35"/>
  <c r="X35"/>
  <c r="Y36"/>
  <c r="X36"/>
  <c r="Y37"/>
  <c r="X37"/>
  <c r="Y38"/>
  <c r="X38"/>
  <c r="Y39"/>
  <c r="X39"/>
  <c r="Y40"/>
  <c r="X40"/>
  <c r="Y41"/>
  <c r="X41"/>
  <c r="Y42"/>
  <c r="X42"/>
  <c r="Y43"/>
  <c r="X43"/>
  <c r="Y44"/>
  <c r="X44"/>
  <c r="Y45"/>
  <c r="X45"/>
  <c r="Y46"/>
  <c r="X46"/>
  <c r="Y50"/>
  <c r="X50"/>
  <c r="Y51"/>
  <c r="X51"/>
  <c r="Y52"/>
  <c r="X52"/>
  <c r="Y53"/>
  <c r="X53"/>
  <c r="Y54"/>
  <c r="X54"/>
  <c r="Y55"/>
  <c r="X55"/>
  <c r="Y57"/>
  <c r="X57"/>
  <c r="Y8"/>
  <c r="X8"/>
  <c r="W9"/>
  <c r="W10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50"/>
  <c r="W51"/>
  <c r="W52"/>
  <c r="W53"/>
  <c r="W54"/>
  <c r="W55"/>
  <c r="W57"/>
  <c r="W8"/>
  <c r="AA63" i="3"/>
  <c r="AB63"/>
  <c r="AA45"/>
  <c r="AB45"/>
  <c r="Z16" i="1"/>
  <c r="AA16"/>
  <c r="AA11" i="3"/>
  <c r="AB11"/>
  <c r="AA19"/>
  <c r="AB19"/>
  <c r="AA27"/>
  <c r="AB27"/>
  <c r="AA14"/>
  <c r="AB14"/>
  <c r="AA22"/>
  <c r="AB22"/>
  <c r="AA26"/>
  <c r="AB26"/>
  <c r="AA31"/>
  <c r="AB31"/>
  <c r="AA57"/>
  <c r="AB57"/>
  <c r="Z61" i="1"/>
  <c r="AA61"/>
  <c r="Z29"/>
  <c r="AA29"/>
  <c r="Z21"/>
  <c r="AA21"/>
  <c r="Z11"/>
  <c r="AA11"/>
  <c r="R61" i="3"/>
  <c r="AA41"/>
  <c r="AB41"/>
  <c r="AA9"/>
  <c r="AB9"/>
  <c r="Q61"/>
  <c r="AA15"/>
  <c r="AB15"/>
  <c r="U61"/>
  <c r="Z48" i="1"/>
  <c r="AA48"/>
  <c r="W59"/>
  <c r="AA33" i="3"/>
  <c r="AB33"/>
  <c r="AA39"/>
  <c r="AB39"/>
  <c r="AA43"/>
  <c r="AB43"/>
  <c r="AA48"/>
  <c r="AB48"/>
  <c r="AA10"/>
  <c r="AB10"/>
  <c r="AA16"/>
  <c r="AB16"/>
  <c r="AA20"/>
  <c r="AB20"/>
  <c r="AA23"/>
  <c r="AB23"/>
  <c r="AA40"/>
  <c r="AB40"/>
  <c r="AA44"/>
  <c r="AB44"/>
  <c r="AA49"/>
  <c r="AB49"/>
  <c r="AA53"/>
  <c r="AB53"/>
  <c r="AA12"/>
  <c r="AB12"/>
  <c r="AA17"/>
  <c r="AB17"/>
  <c r="AA21"/>
  <c r="AB21"/>
  <c r="AA25"/>
  <c r="AB25"/>
  <c r="AA30"/>
  <c r="AB30"/>
  <c r="AA46"/>
  <c r="AB46"/>
  <c r="AA50"/>
  <c r="AB50"/>
  <c r="AA54"/>
  <c r="AB54"/>
  <c r="AA8"/>
  <c r="AB8"/>
  <c r="AA13"/>
  <c r="AB13"/>
  <c r="AA18"/>
  <c r="AB18"/>
  <c r="AA24"/>
  <c r="AB24"/>
  <c r="AA29"/>
  <c r="AB29"/>
  <c r="AA42"/>
  <c r="AB42"/>
  <c r="AA47"/>
  <c r="AB47"/>
  <c r="AA52"/>
  <c r="AB52"/>
  <c r="AA56"/>
  <c r="AB56"/>
  <c r="AA58"/>
  <c r="AB58"/>
  <c r="Y61"/>
  <c r="P61"/>
  <c r="AA64"/>
  <c r="AB64"/>
  <c r="X61"/>
  <c r="Z61"/>
  <c r="AA61"/>
  <c r="AB61"/>
  <c r="T61"/>
  <c r="O61"/>
  <c r="Z8" i="1"/>
  <c r="AA8"/>
  <c r="Z55"/>
  <c r="AA55"/>
  <c r="Z24"/>
  <c r="AA24"/>
  <c r="X59"/>
  <c r="Z53"/>
  <c r="AA53"/>
  <c r="Z44"/>
  <c r="AA44"/>
  <c r="Z42"/>
  <c r="AA42"/>
  <c r="Z32"/>
  <c r="AA32"/>
  <c r="Z30"/>
  <c r="AA30"/>
  <c r="Z28"/>
  <c r="AA28"/>
  <c r="Z26"/>
  <c r="AA26"/>
  <c r="Z22"/>
  <c r="AA22"/>
  <c r="Z20"/>
  <c r="AA20"/>
  <c r="Z18"/>
  <c r="AA18"/>
  <c r="Z14"/>
  <c r="AA14"/>
  <c r="Z12"/>
  <c r="AA12"/>
  <c r="Z9"/>
  <c r="AA9"/>
  <c r="Z47"/>
  <c r="AA47"/>
  <c r="Q59"/>
  <c r="Z52"/>
  <c r="AA52"/>
  <c r="Z37"/>
  <c r="AA37"/>
  <c r="Z19"/>
  <c r="AA19"/>
  <c r="Z15"/>
  <c r="AA15"/>
  <c r="N59"/>
  <c r="Z56"/>
  <c r="AA56"/>
  <c r="T59"/>
  <c r="Z41"/>
  <c r="AA41"/>
  <c r="Z33"/>
  <c r="AA33"/>
  <c r="Z25"/>
  <c r="AA25"/>
  <c r="Z17"/>
  <c r="AA17"/>
  <c r="Z10"/>
  <c r="AA10"/>
  <c r="Z51"/>
  <c r="AA51"/>
  <c r="Z46"/>
  <c r="AA46"/>
  <c r="Y59"/>
  <c r="Z49"/>
  <c r="AA49"/>
  <c r="Z43"/>
  <c r="AA43"/>
  <c r="Z35"/>
  <c r="AA35"/>
  <c r="Z23"/>
  <c r="AA23"/>
  <c r="Z13"/>
  <c r="AA13"/>
  <c r="Z54"/>
  <c r="AA54"/>
  <c r="Z40"/>
  <c r="AA40"/>
  <c r="Z38"/>
  <c r="AA38"/>
  <c r="O59"/>
  <c r="P59"/>
  <c r="S59"/>
  <c r="Z50"/>
  <c r="AA50"/>
  <c r="Z45"/>
  <c r="AA45"/>
  <c r="Z36"/>
  <c r="AA36"/>
  <c r="Z34"/>
  <c r="AA34"/>
  <c r="Z57"/>
  <c r="AA57"/>
  <c r="Z39"/>
  <c r="AA39"/>
  <c r="Z31"/>
  <c r="AA31"/>
  <c r="Z27"/>
  <c r="AA27"/>
  <c r="Z59"/>
  <c r="AA59"/>
  <c r="V61" i="3"/>
  <c r="U59" i="1"/>
</calcChain>
</file>

<file path=xl/sharedStrings.xml><?xml version="1.0" encoding="utf-8"?>
<sst xmlns="http://schemas.openxmlformats.org/spreadsheetml/2006/main" count="694" uniqueCount="126">
  <si>
    <t/>
  </si>
  <si>
    <t>Alan Apley</t>
  </si>
  <si>
    <t>Lane Fox Unit</t>
  </si>
  <si>
    <t>Paediatric Intensive Care</t>
  </si>
  <si>
    <t>Westminster Maternity Suite</t>
  </si>
  <si>
    <t>Cardiac Care Unit</t>
  </si>
  <si>
    <t>Blundell Ward</t>
  </si>
  <si>
    <t>Neonatal Intensive Care Unit &amp; SCBU</t>
  </si>
  <si>
    <t>Minnie Kidd House</t>
  </si>
  <si>
    <t>Aston Key</t>
  </si>
  <si>
    <t>Dorcas</t>
  </si>
  <si>
    <t>Esther</t>
  </si>
  <si>
    <t>Florence</t>
  </si>
  <si>
    <t>Hedley Atkins</t>
  </si>
  <si>
    <t>Patience</t>
  </si>
  <si>
    <t>Queen</t>
  </si>
  <si>
    <t>Richard Bright</t>
  </si>
  <si>
    <t>Samaritan</t>
  </si>
  <si>
    <t>Sarah</t>
  </si>
  <si>
    <t>Albert</t>
  </si>
  <si>
    <t>Alexandra</t>
  </si>
  <si>
    <t>Anne</t>
  </si>
  <si>
    <t>Becket</t>
  </si>
  <si>
    <t>Doulton</t>
  </si>
  <si>
    <t>George Perkins</t>
  </si>
  <si>
    <t>Gynaecology Ward</t>
  </si>
  <si>
    <t>Henry</t>
  </si>
  <si>
    <t>Hillyers</t>
  </si>
  <si>
    <t>Howard</t>
  </si>
  <si>
    <t>Nightingale</t>
  </si>
  <si>
    <t>Overnight Intensive Recovery</t>
  </si>
  <si>
    <t>Sarah Swift</t>
  </si>
  <si>
    <t>Stephen</t>
  </si>
  <si>
    <t>Victoria</t>
  </si>
  <si>
    <t>Beach</t>
  </si>
  <si>
    <t>Guy's Hospital - RJ121</t>
  </si>
  <si>
    <t>St Thomas' Hospital - RJ122</t>
  </si>
  <si>
    <t>Luke</t>
  </si>
  <si>
    <t>Mark</t>
  </si>
  <si>
    <t>William Gull</t>
  </si>
  <si>
    <t>Postnatal</t>
  </si>
  <si>
    <t>Ante Natal Ward</t>
  </si>
  <si>
    <t>GI Unit (Gastrointestinal)</t>
  </si>
  <si>
    <t>Mountain</t>
  </si>
  <si>
    <t>Amputee Rehabilitation Unit</t>
  </si>
  <si>
    <t>Pulross Inpatient Services</t>
  </si>
  <si>
    <t>Guy's and St Thomas' NHS Trust - RJ100</t>
  </si>
  <si>
    <t>Savannah</t>
  </si>
  <si>
    <t>Birth Centre</t>
  </si>
  <si>
    <t>Intensive Care St Thomas'</t>
  </si>
  <si>
    <t>Intensive Care Guy's</t>
  </si>
  <si>
    <t>422- NEONATOLOGY</t>
  </si>
  <si>
    <t>Registered midwives/nurses</t>
  </si>
  <si>
    <t>501 - OBSTETRICS</t>
  </si>
  <si>
    <t>420 - PAEDIATRICS</t>
  </si>
  <si>
    <t>Specialty 1</t>
  </si>
  <si>
    <t>Specialty 2</t>
  </si>
  <si>
    <t>Hospital Site Details</t>
  </si>
  <si>
    <t>Site code *The Site code is automatically populated when a Site name is selected</t>
  </si>
  <si>
    <t>Hospital Site name</t>
  </si>
  <si>
    <t>Main 2 Specialties on each ward</t>
  </si>
  <si>
    <t>Ward name</t>
  </si>
  <si>
    <t>100 - GENERAL SURGERY</t>
  </si>
  <si>
    <t>101 - UROLOGY</t>
  </si>
  <si>
    <t>110 - TRAUMA &amp; ORTHOPAEDICS</t>
  </si>
  <si>
    <t>120 - ENT</t>
  </si>
  <si>
    <t>140 - ORAL SURGERY</t>
  </si>
  <si>
    <t>160 - PLASTIC SURGERY</t>
  </si>
  <si>
    <t>170 - CARDIOTHORACIC SURGERY</t>
  </si>
  <si>
    <t>192 - CRITICAL CARE MEDICINE</t>
  </si>
  <si>
    <t>300 - GENERAL MEDICINE</t>
  </si>
  <si>
    <t>301 - GASTROENTEROLOGY</t>
  </si>
  <si>
    <t>303 - CLINICAL HAEMATOLOGY</t>
  </si>
  <si>
    <t>314 - REHABILITATION</t>
  </si>
  <si>
    <t>320 - CARDIOLOGY</t>
  </si>
  <si>
    <t>330 - DERMATOLOGY</t>
  </si>
  <si>
    <t>340 - RESPIRATORY MEDICINE</t>
  </si>
  <si>
    <t xml:space="preserve"> </t>
  </si>
  <si>
    <t>Guy's And St Thomas' NHS Foundation Trust</t>
  </si>
  <si>
    <t>361 - NEPHROLOGY</t>
  </si>
  <si>
    <t>370 - MEDICAL ONCOLOGY</t>
  </si>
  <si>
    <t>430 - GERIATRIC MEDICINE</t>
  </si>
  <si>
    <t>502 - GYNAECOLOGY</t>
  </si>
  <si>
    <t>800 - CLINICAL ONCOLOGY</t>
  </si>
  <si>
    <t>Total monthly planned staff hours</t>
  </si>
  <si>
    <t>Total monthly actual staff hours</t>
  </si>
  <si>
    <t>Day</t>
  </si>
  <si>
    <t>Night</t>
  </si>
  <si>
    <t>Care Staff</t>
  </si>
  <si>
    <t>Average fill rate - registered nurses/midwives  (%)</t>
  </si>
  <si>
    <t>Average fill rate - care staff (%)</t>
  </si>
  <si>
    <t>Fill rate indicator return</t>
  </si>
  <si>
    <t>Staffing: Nursing, midwifery and care staff</t>
  </si>
  <si>
    <t>321 - PAEDIATRIC CARDIOLOGY</t>
  </si>
  <si>
    <t>171 - PAEDIATRIC SURGERY</t>
  </si>
  <si>
    <t>421 - PAEDIATRIC NEUROLOGY</t>
  </si>
  <si>
    <t>Total Planned  hours (Registered &amp; Care)</t>
  </si>
  <si>
    <t>Total Actual hours (Registered &amp; Care)</t>
  </si>
  <si>
    <t>Difference Planned Vs Actual  hours Totals</t>
  </si>
  <si>
    <t>% difference of Planned Vs Actual  hours Totals</t>
  </si>
  <si>
    <t>Overall fill rate</t>
  </si>
  <si>
    <t>Locally calculated measures</t>
  </si>
  <si>
    <t>TRUST Total</t>
  </si>
  <si>
    <t>560- MIDWIFE LED CARE</t>
  </si>
  <si>
    <t>Notes</t>
  </si>
  <si>
    <t>Wards with HDU are shown as a single ward ( eg Luke HDU is included within Luke)</t>
  </si>
  <si>
    <t>Specialty labels for wards are based on the main specialty associated with patients discharged from the ward</t>
  </si>
  <si>
    <t>This means that treatment specialties commonly used in the Trust (eg 107 - Vascular Surgery) are not available as options. 100 - General Surgery would be used instead</t>
  </si>
  <si>
    <t>If 80% or more of a ward's patients are for a single specialty only one is shown</t>
  </si>
  <si>
    <t>Emergency Medical Unit</t>
  </si>
  <si>
    <t>180 - ACCIDENT &amp; EMERGENCY</t>
  </si>
  <si>
    <t>Fill rates are published on NHS choices website, with the exception of Emergency Medical Unit</t>
  </si>
  <si>
    <t>Surgical Assessment Unit - STH</t>
  </si>
  <si>
    <t>NOT REPORTED</t>
  </si>
  <si>
    <t>Acute Admissions</t>
  </si>
  <si>
    <t>St Thomas' Hospital - RJ123</t>
  </si>
  <si>
    <t>Somerset</t>
  </si>
  <si>
    <t>Care Hours Per Patient Day (CHPPD)</t>
  </si>
  <si>
    <t>Cumulative count over the month of patients at 23:59 each day</t>
  </si>
  <si>
    <t>Registered midwives/ nurses</t>
  </si>
  <si>
    <t>Overall</t>
  </si>
  <si>
    <t>Snow Leopard</t>
  </si>
  <si>
    <t>Internal Ward name</t>
  </si>
  <si>
    <t>Doulton HDU</t>
  </si>
  <si>
    <t>Page HDU</t>
  </si>
  <si>
    <t>February_2016-17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</si>
</sst>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3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4"/>
      <color indexed="60"/>
      <name val="Arial"/>
      <family val="2"/>
    </font>
    <font>
      <b/>
      <sz val="12"/>
      <color indexed="6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6"/>
      <color indexed="30"/>
      <name val="Arial"/>
      <family val="2"/>
    </font>
    <font>
      <b/>
      <sz val="14"/>
      <color indexed="30"/>
      <name val="Arial"/>
      <family val="2"/>
    </font>
    <font>
      <b/>
      <sz val="10"/>
      <color indexed="30"/>
      <name val="Arial"/>
      <family val="2"/>
    </font>
    <font>
      <b/>
      <sz val="10"/>
      <color indexed="8"/>
      <name val="Arial"/>
      <family val="2"/>
    </font>
    <font>
      <b/>
      <sz val="26"/>
      <color indexed="30"/>
      <name val="Tahoma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  <font>
      <b/>
      <sz val="10"/>
      <color indexed="30"/>
      <name val="Arial"/>
      <family val="2"/>
    </font>
    <font>
      <sz val="10"/>
      <color indexed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0">
      <alignment horizontal="left"/>
    </xf>
    <xf numFmtId="0" fontId="10" fillId="0" borderId="0">
      <alignment horizontal="left" indent="1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>
      <alignment horizontal="left" vertical="top" wrapText="1" indent="2"/>
    </xf>
    <xf numFmtId="0" fontId="14" fillId="0" borderId="0">
      <alignment horizontal="left" vertical="top" wrapText="1" indent="2"/>
    </xf>
    <xf numFmtId="0" fontId="14" fillId="0" borderId="0">
      <alignment horizontal="left" vertical="top" wrapText="1" indent="2"/>
    </xf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4" fillId="23" borderId="7" applyNumberFormat="0" applyFont="0" applyAlignment="0" applyProtection="0"/>
    <xf numFmtId="0" fontId="19" fillId="20" borderId="8" applyNumberFormat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>
      <alignment horizontal="left" wrapText="1" indent="1"/>
    </xf>
    <xf numFmtId="0" fontId="14" fillId="0" borderId="0">
      <alignment horizontal="left" wrapText="1" indent="1"/>
    </xf>
    <xf numFmtId="0" fontId="14" fillId="0" borderId="0">
      <alignment horizontal="left" wrapText="1" indent="1"/>
    </xf>
    <xf numFmtId="0" fontId="20" fillId="0" borderId="0">
      <alignment vertical="top"/>
    </xf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102">
    <xf numFmtId="0" fontId="0" fillId="0" borderId="0" xfId="0"/>
    <xf numFmtId="16" fontId="25" fillId="24" borderId="0" xfId="0" applyNumberFormat="1" applyFont="1" applyFill="1" applyBorder="1" applyAlignment="1" applyProtection="1">
      <alignment horizontal="left" vertical="center" wrapText="1"/>
    </xf>
    <xf numFmtId="0" fontId="0" fillId="25" borderId="0" xfId="0" applyFill="1" applyBorder="1" applyProtection="1"/>
    <xf numFmtId="0" fontId="28" fillId="25" borderId="0" xfId="0" applyFont="1" applyFill="1" applyBorder="1" applyAlignment="1" applyProtection="1"/>
    <xf numFmtId="0" fontId="29" fillId="25" borderId="0" xfId="0" applyFont="1" applyFill="1" applyBorder="1" applyAlignment="1" applyProtection="1">
      <alignment vertical="center" wrapText="1"/>
    </xf>
    <xf numFmtId="16" fontId="26" fillId="24" borderId="10" xfId="0" applyNumberFormat="1" applyFont="1" applyFill="1" applyBorder="1" applyAlignment="1" applyProtection="1">
      <alignment horizontal="center" vertical="center" wrapText="1"/>
    </xf>
    <xf numFmtId="16" fontId="27" fillId="26" borderId="10" xfId="0" applyNumberFormat="1" applyFont="1" applyFill="1" applyBorder="1" applyAlignment="1" applyProtection="1">
      <alignment horizontal="center" vertical="center" wrapText="1"/>
    </xf>
    <xf numFmtId="1" fontId="26" fillId="24" borderId="10" xfId="0" applyNumberFormat="1" applyFont="1" applyFill="1" applyBorder="1" applyAlignment="1" applyProtection="1">
      <alignment horizontal="left" vertical="center" wrapText="1"/>
    </xf>
    <xf numFmtId="1" fontId="26" fillId="24" borderId="10" xfId="0" applyNumberFormat="1" applyFont="1" applyFill="1" applyBorder="1" applyAlignment="1" applyProtection="1">
      <alignment horizontal="center" vertical="center" wrapText="1"/>
    </xf>
    <xf numFmtId="0" fontId="20" fillId="27" borderId="10" xfId="52" applyNumberFormat="1" applyFont="1" applyFill="1" applyBorder="1" applyAlignment="1" applyProtection="1">
      <alignment horizontal="center" vertical="center"/>
    </xf>
    <xf numFmtId="0" fontId="0" fillId="0" borderId="11" xfId="0" applyBorder="1"/>
    <xf numFmtId="164" fontId="14" fillId="28" borderId="10" xfId="55" applyNumberFormat="1" applyFont="1" applyFill="1" applyBorder="1" applyAlignment="1" applyProtection="1">
      <alignment horizontal="center" vertical="center"/>
      <protection hidden="1"/>
    </xf>
    <xf numFmtId="164" fontId="20" fillId="28" borderId="10" xfId="0" applyNumberFormat="1" applyFont="1" applyFill="1" applyBorder="1" applyAlignment="1" applyProtection="1">
      <alignment horizontal="center" vertical="center"/>
      <protection hidden="1"/>
    </xf>
    <xf numFmtId="0" fontId="0" fillId="29" borderId="12" xfId="0" applyFill="1" applyBorder="1" applyAlignment="1">
      <alignment horizontal="center" wrapText="1"/>
    </xf>
    <xf numFmtId="0" fontId="14" fillId="30" borderId="13" xfId="0" applyFont="1" applyFill="1" applyBorder="1" applyAlignment="1" applyProtection="1">
      <alignment horizontal="center" vertical="center" wrapText="1"/>
      <protection locked="0"/>
    </xf>
    <xf numFmtId="0" fontId="14" fillId="29" borderId="10" xfId="0" applyFont="1" applyFill="1" applyBorder="1" applyAlignment="1" applyProtection="1">
      <alignment horizontal="center" vertical="center" wrapText="1"/>
      <protection locked="0"/>
    </xf>
    <xf numFmtId="0" fontId="14" fillId="24" borderId="13" xfId="0" applyFont="1" applyFill="1" applyBorder="1" applyAlignment="1" applyProtection="1">
      <alignment horizontal="center" vertical="center" wrapText="1"/>
      <protection locked="0"/>
    </xf>
    <xf numFmtId="164" fontId="14" fillId="24" borderId="13" xfId="55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0" fillId="0" borderId="0" xfId="0" applyAlignment="1">
      <alignment horizontal="center"/>
    </xf>
    <xf numFmtId="1" fontId="14" fillId="30" borderId="13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" fontId="14" fillId="29" borderId="10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0" xfId="0" applyNumberFormat="1" applyFont="1" applyBorder="1" applyAlignment="1" applyProtection="1">
      <alignment horizontal="center" vertical="center"/>
      <protection locked="0"/>
    </xf>
    <xf numFmtId="164" fontId="0" fillId="29" borderId="10" xfId="55" applyNumberFormat="1" applyFont="1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4" fontId="0" fillId="28" borderId="10" xfId="55" applyNumberFormat="1" applyFont="1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22" xfId="0" applyBorder="1"/>
    <xf numFmtId="0" fontId="0" fillId="24" borderId="15" xfId="0" applyFill="1" applyBorder="1" applyAlignment="1">
      <alignment horizontal="center"/>
    </xf>
    <xf numFmtId="0" fontId="0" fillId="24" borderId="16" xfId="0" applyFill="1" applyBorder="1"/>
    <xf numFmtId="0" fontId="0" fillId="24" borderId="17" xfId="0" applyFill="1" applyBorder="1"/>
    <xf numFmtId="0" fontId="0" fillId="24" borderId="18" xfId="0" applyFill="1" applyBorder="1" applyAlignment="1">
      <alignment horizontal="center"/>
    </xf>
    <xf numFmtId="0" fontId="0" fillId="24" borderId="0" xfId="0" applyFill="1" applyBorder="1"/>
    <xf numFmtId="0" fontId="0" fillId="24" borderId="19" xfId="0" applyFill="1" applyBorder="1"/>
    <xf numFmtId="0" fontId="0" fillId="24" borderId="20" xfId="0" applyFill="1" applyBorder="1" applyAlignment="1">
      <alignment horizontal="center"/>
    </xf>
    <xf numFmtId="0" fontId="0" fillId="24" borderId="21" xfId="0" applyFill="1" applyBorder="1"/>
    <xf numFmtId="0" fontId="0" fillId="24" borderId="22" xfId="0" applyFill="1" applyBorder="1"/>
    <xf numFmtId="0" fontId="14" fillId="0" borderId="18" xfId="46" applyBorder="1"/>
    <xf numFmtId="0" fontId="20" fillId="27" borderId="23" xfId="52" applyNumberFormat="1" applyFont="1" applyFill="1" applyBorder="1" applyAlignment="1" applyProtection="1">
      <alignment horizontal="center" vertical="center"/>
    </xf>
    <xf numFmtId="1" fontId="14" fillId="0" borderId="23" xfId="0" applyNumberFormat="1" applyFont="1" applyBorder="1" applyAlignment="1" applyProtection="1">
      <alignment horizontal="center" vertical="center"/>
      <protection locked="0"/>
    </xf>
    <xf numFmtId="0" fontId="24" fillId="25" borderId="16" xfId="0" applyFont="1" applyFill="1" applyBorder="1" applyProtection="1"/>
    <xf numFmtId="0" fontId="0" fillId="25" borderId="16" xfId="0" applyFill="1" applyBorder="1" applyProtection="1"/>
    <xf numFmtId="16" fontId="25" fillId="24" borderId="16" xfId="0" applyNumberFormat="1" applyFont="1" applyFill="1" applyBorder="1" applyAlignment="1" applyProtection="1">
      <alignment horizontal="left" vertical="center" wrapText="1"/>
    </xf>
    <xf numFmtId="0" fontId="27" fillId="25" borderId="16" xfId="0" applyFont="1" applyFill="1" applyBorder="1" applyAlignment="1" applyProtection="1">
      <alignment horizontal="left"/>
    </xf>
    <xf numFmtId="0" fontId="27" fillId="25" borderId="16" xfId="0" applyFont="1" applyFill="1" applyBorder="1" applyAlignment="1" applyProtection="1"/>
    <xf numFmtId="0" fontId="24" fillId="25" borderId="0" xfId="0" applyFont="1" applyFill="1" applyBorder="1" applyAlignment="1" applyProtection="1">
      <alignment horizontal="left"/>
    </xf>
    <xf numFmtId="0" fontId="27" fillId="25" borderId="0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/>
    <xf numFmtId="0" fontId="29" fillId="25" borderId="0" xfId="0" applyFont="1" applyFill="1" applyBorder="1" applyAlignment="1" applyProtection="1">
      <alignment horizontal="center" vertical="center" wrapText="1"/>
    </xf>
    <xf numFmtId="0" fontId="14" fillId="25" borderId="0" xfId="0" applyFont="1" applyFill="1" applyBorder="1" applyAlignment="1" applyProtection="1">
      <alignment horizontal="center" vertical="center" wrapText="1"/>
    </xf>
    <xf numFmtId="0" fontId="30" fillId="25" borderId="0" xfId="0" applyFont="1" applyFill="1" applyBorder="1" applyAlignment="1" applyProtection="1">
      <alignment horizontal="center" vertical="center" wrapText="1"/>
    </xf>
    <xf numFmtId="0" fontId="14" fillId="25" borderId="0" xfId="0" applyFont="1" applyFill="1" applyBorder="1" applyAlignment="1" applyProtection="1">
      <alignment horizontal="center" vertical="center"/>
    </xf>
    <xf numFmtId="1" fontId="0" fillId="28" borderId="10" xfId="0" applyNumberFormat="1" applyFill="1" applyBorder="1" applyAlignment="1">
      <alignment horizontal="center"/>
    </xf>
    <xf numFmtId="0" fontId="0" fillId="28" borderId="12" xfId="0" applyFill="1" applyBorder="1"/>
    <xf numFmtId="0" fontId="0" fillId="28" borderId="24" xfId="0" applyFill="1" applyBorder="1"/>
    <xf numFmtId="0" fontId="0" fillId="28" borderId="13" xfId="0" applyFill="1" applyBorder="1"/>
    <xf numFmtId="0" fontId="0" fillId="0" borderId="0" xfId="0" applyFill="1"/>
    <xf numFmtId="0" fontId="0" fillId="0" borderId="16" xfId="0" applyFill="1" applyBorder="1"/>
    <xf numFmtId="0" fontId="0" fillId="0" borderId="0" xfId="0" applyFill="1" applyBorder="1"/>
    <xf numFmtId="0" fontId="0" fillId="0" borderId="21" xfId="0" applyFill="1" applyBorder="1"/>
    <xf numFmtId="0" fontId="20" fillId="29" borderId="23" xfId="0" applyFont="1" applyFill="1" applyBorder="1" applyAlignment="1" applyProtection="1">
      <alignment horizontal="center" vertical="center"/>
      <protection locked="0"/>
    </xf>
    <xf numFmtId="165" fontId="20" fillId="28" borderId="10" xfId="0" applyNumberFormat="1" applyFont="1" applyFill="1" applyBorder="1" applyAlignment="1" applyProtection="1">
      <alignment horizontal="center" vertical="center"/>
      <protection hidden="1"/>
    </xf>
    <xf numFmtId="0" fontId="20" fillId="29" borderId="10" xfId="0" applyFont="1" applyFill="1" applyBorder="1" applyAlignment="1" applyProtection="1">
      <alignment horizontal="center" vertical="center"/>
      <protection locked="0"/>
    </xf>
    <xf numFmtId="16" fontId="26" fillId="24" borderId="15" xfId="0" applyNumberFormat="1" applyFont="1" applyFill="1" applyBorder="1" applyAlignment="1" applyProtection="1">
      <alignment horizontal="center" vertical="center" wrapText="1"/>
    </xf>
    <xf numFmtId="16" fontId="26" fillId="24" borderId="20" xfId="0" applyNumberFormat="1" applyFont="1" applyFill="1" applyBorder="1" applyAlignment="1" applyProtection="1">
      <alignment horizontal="center" vertical="center" wrapText="1"/>
    </xf>
    <xf numFmtId="0" fontId="33" fillId="0" borderId="11" xfId="0" applyFont="1" applyBorder="1"/>
    <xf numFmtId="16" fontId="26" fillId="24" borderId="10" xfId="0" applyNumberFormat="1" applyFont="1" applyFill="1" applyBorder="1" applyAlignment="1" applyProtection="1">
      <alignment horizontal="center" vertical="center" wrapText="1"/>
    </xf>
    <xf numFmtId="16" fontId="26" fillId="24" borderId="23" xfId="0" applyNumberFormat="1" applyFont="1" applyFill="1" applyBorder="1" applyAlignment="1" applyProtection="1">
      <alignment horizontal="center" vertical="center" wrapText="1"/>
    </xf>
    <xf numFmtId="16" fontId="27" fillId="26" borderId="12" xfId="0" applyNumberFormat="1" applyFont="1" applyFill="1" applyBorder="1" applyAlignment="1" applyProtection="1">
      <alignment horizontal="center" vertical="center" wrapText="1"/>
    </xf>
    <xf numFmtId="16" fontId="27" fillId="26" borderId="13" xfId="0" applyNumberFormat="1" applyFont="1" applyFill="1" applyBorder="1" applyAlignment="1" applyProtection="1">
      <alignment horizontal="center" vertical="center" wrapText="1"/>
    </xf>
    <xf numFmtId="0" fontId="26" fillId="25" borderId="10" xfId="0" applyFont="1" applyFill="1" applyBorder="1" applyAlignment="1" applyProtection="1">
      <alignment horizontal="center" vertical="center" wrapText="1"/>
      <protection hidden="1"/>
    </xf>
    <xf numFmtId="16" fontId="26" fillId="24" borderId="12" xfId="0" applyNumberFormat="1" applyFont="1" applyFill="1" applyBorder="1" applyAlignment="1" applyProtection="1">
      <alignment horizontal="center" vertical="center" wrapText="1"/>
    </xf>
    <xf numFmtId="16" fontId="26" fillId="24" borderId="13" xfId="0" applyNumberFormat="1" applyFont="1" applyFill="1" applyBorder="1" applyAlignment="1" applyProtection="1">
      <alignment horizontal="center" vertical="center" wrapText="1"/>
    </xf>
    <xf numFmtId="16" fontId="26" fillId="24" borderId="15" xfId="0" applyNumberFormat="1" applyFont="1" applyFill="1" applyBorder="1" applyAlignment="1" applyProtection="1">
      <alignment horizontal="center" vertical="center" wrapText="1"/>
    </xf>
    <xf numFmtId="16" fontId="26" fillId="24" borderId="20" xfId="0" applyNumberFormat="1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>
      <alignment horizontal="center" vertical="center"/>
    </xf>
    <xf numFmtId="0" fontId="29" fillId="24" borderId="0" xfId="0" applyFont="1" applyFill="1" applyBorder="1" applyAlignment="1">
      <alignment horizontal="center" vertical="center"/>
    </xf>
    <xf numFmtId="0" fontId="29" fillId="24" borderId="19" xfId="0" applyFont="1" applyFill="1" applyBorder="1" applyAlignment="1">
      <alignment horizontal="center" vertical="center"/>
    </xf>
    <xf numFmtId="0" fontId="29" fillId="25" borderId="18" xfId="0" applyFont="1" applyFill="1" applyBorder="1" applyAlignment="1" applyProtection="1">
      <alignment horizontal="center" vertical="center" wrapText="1"/>
    </xf>
    <xf numFmtId="0" fontId="29" fillId="25" borderId="0" xfId="0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7" fillId="25" borderId="20" xfId="0" applyFont="1" applyFill="1" applyBorder="1" applyAlignment="1" applyProtection="1">
      <alignment horizontal="center" vertical="center" wrapText="1"/>
      <protection hidden="1"/>
    </xf>
    <xf numFmtId="0" fontId="27" fillId="25" borderId="21" xfId="0" applyFont="1" applyFill="1" applyBorder="1" applyAlignment="1" applyProtection="1">
      <alignment horizontal="center" vertical="center" wrapText="1"/>
      <protection hidden="1"/>
    </xf>
    <xf numFmtId="16" fontId="25" fillId="24" borderId="0" xfId="0" applyNumberFormat="1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32" fillId="31" borderId="13" xfId="0" applyFont="1" applyFill="1" applyBorder="1" applyAlignment="1" applyProtection="1">
      <alignment horizontal="center" vertical="center" wrapText="1"/>
      <protection hidden="1"/>
    </xf>
    <xf numFmtId="0" fontId="32" fillId="31" borderId="10" xfId="0" applyFont="1" applyFill="1" applyBorder="1" applyAlignment="1" applyProtection="1">
      <alignment horizontal="center" vertical="center" wrapText="1"/>
      <protection hidden="1"/>
    </xf>
    <xf numFmtId="16" fontId="26" fillId="31" borderId="10" xfId="0" applyNumberFormat="1" applyFont="1" applyFill="1" applyBorder="1" applyAlignment="1" applyProtection="1">
      <alignment horizontal="center" vertical="center" wrapText="1"/>
    </xf>
    <xf numFmtId="16" fontId="26" fillId="31" borderId="25" xfId="0" applyNumberFormat="1" applyFont="1" applyFill="1" applyBorder="1" applyAlignment="1" applyProtection="1">
      <alignment horizontal="center" vertical="center" wrapText="1"/>
    </xf>
    <xf numFmtId="16" fontId="26" fillId="31" borderId="23" xfId="0" applyNumberFormat="1" applyFont="1" applyFill="1" applyBorder="1" applyAlignment="1" applyProtection="1">
      <alignment horizontal="center" vertical="center" wrapText="1"/>
    </xf>
  </cellXfs>
  <cellStyles count="6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1" xfId="30"/>
    <cellStyle name="H2" xfId="3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dentedPlain" xfId="36"/>
    <cellStyle name="IndentedPlain 2" xfId="37"/>
    <cellStyle name="IndentedPlain_Sheet4" xfId="38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16" xfId="42"/>
    <cellStyle name="Normal 17" xfId="43"/>
    <cellStyle name="Normal 18" xfId="44"/>
    <cellStyle name="Normal 19" xfId="45"/>
    <cellStyle name="Normal 2" xfId="46"/>
    <cellStyle name="Normal 3" xfId="47"/>
    <cellStyle name="Normal 43" xfId="48"/>
    <cellStyle name="Normal 51" xfId="49"/>
    <cellStyle name="Normal 54" xfId="50"/>
    <cellStyle name="Normal 55" xfId="51"/>
    <cellStyle name="Normal_TemplateDownload" xfId="52"/>
    <cellStyle name="Note" xfId="53" builtinId="10" customBuiltin="1"/>
    <cellStyle name="Output" xfId="54" builtinId="21" customBuiltin="1"/>
    <cellStyle name="Percent" xfId="55" builtinId="5"/>
    <cellStyle name="Percent 2" xfId="56"/>
    <cellStyle name="Plain" xfId="57"/>
    <cellStyle name="Plain 2" xfId="58"/>
    <cellStyle name="Plain_Sheet4" xfId="59"/>
    <cellStyle name="Style 1" xfId="60"/>
    <cellStyle name="Title" xfId="61" builtinId="15" customBuiltin="1"/>
    <cellStyle name="Total" xfId="62" builtinId="25" customBuiltin="1"/>
    <cellStyle name="Warning Text" xfId="63" builtinId="11" customBuiltin="1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 tint="-0.24994659260841701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 tint="-0.2499465926084170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A75"/>
  <sheetViews>
    <sheetView topLeftCell="B4" zoomScale="62" zoomScaleNormal="62" workbookViewId="0">
      <selection activeCell="G18" sqref="G18"/>
    </sheetView>
  </sheetViews>
  <sheetFormatPr defaultRowHeight="12.75"/>
  <cols>
    <col min="1" max="1" width="0" hidden="1" customWidth="1"/>
    <col min="2" max="2" width="36.28515625" customWidth="1"/>
    <col min="3" max="3" width="32.5703125" bestFit="1" customWidth="1"/>
    <col min="4" max="5" width="32.42578125" bestFit="1" customWidth="1"/>
    <col min="6" max="7" width="9.5703125" bestFit="1" customWidth="1"/>
    <col min="8" max="9" width="9.28515625" bestFit="1" customWidth="1"/>
    <col min="10" max="11" width="9.5703125" bestFit="1" customWidth="1"/>
    <col min="12" max="13" width="9.28515625" bestFit="1" customWidth="1"/>
    <col min="18" max="21" width="9.140625" style="68"/>
    <col min="22" max="22" width="2.85546875" customWidth="1"/>
    <col min="23" max="23" width="9.140625" style="19"/>
    <col min="24" max="24" width="11.140625" customWidth="1"/>
    <col min="25" max="25" width="11" customWidth="1"/>
    <col min="26" max="27" width="9.7109375" customWidth="1"/>
  </cols>
  <sheetData>
    <row r="1" spans="1:27" ht="33.75">
      <c r="A1" s="28"/>
      <c r="B1" s="52" t="s">
        <v>91</v>
      </c>
      <c r="C1" s="53"/>
      <c r="D1" s="53"/>
      <c r="E1" s="53"/>
      <c r="F1" s="53"/>
      <c r="G1" s="53"/>
      <c r="H1" s="54"/>
      <c r="I1" s="54"/>
      <c r="J1" s="54"/>
      <c r="K1" s="54"/>
      <c r="L1" s="54"/>
      <c r="M1" s="55" t="s">
        <v>78</v>
      </c>
      <c r="N1" s="53"/>
      <c r="O1" s="56"/>
      <c r="P1" s="53"/>
      <c r="Q1" s="2"/>
      <c r="R1" s="2"/>
      <c r="S1" s="2"/>
      <c r="T1" s="2"/>
      <c r="U1" s="2"/>
      <c r="W1" s="40"/>
      <c r="X1" s="41"/>
      <c r="Y1" s="41"/>
      <c r="Z1" s="41"/>
      <c r="AA1" s="42"/>
    </row>
    <row r="2" spans="1:27" ht="33.75">
      <c r="A2" s="32"/>
      <c r="B2" s="57" t="s">
        <v>92</v>
      </c>
      <c r="C2" s="58"/>
      <c r="D2" s="58"/>
      <c r="E2" s="58"/>
      <c r="F2" s="58"/>
      <c r="G2" s="58"/>
      <c r="H2" s="1"/>
      <c r="I2" s="1"/>
      <c r="J2" s="1"/>
      <c r="K2" s="1"/>
      <c r="L2" s="1"/>
      <c r="M2" s="1"/>
      <c r="N2" s="3"/>
      <c r="O2" s="59" t="s">
        <v>125</v>
      </c>
      <c r="P2" s="3"/>
      <c r="Q2" s="3"/>
      <c r="R2" s="3"/>
      <c r="S2" s="3"/>
      <c r="T2" s="3"/>
      <c r="U2" s="3"/>
      <c r="W2" s="87" t="s">
        <v>101</v>
      </c>
      <c r="X2" s="88"/>
      <c r="Y2" s="88"/>
      <c r="Z2" s="88"/>
      <c r="AA2" s="89"/>
    </row>
    <row r="3" spans="1:27" ht="18">
      <c r="A3" s="32"/>
      <c r="B3" s="2"/>
      <c r="C3" s="2"/>
      <c r="D3" s="2"/>
      <c r="E3" s="2"/>
      <c r="F3" s="2"/>
      <c r="G3" s="2"/>
      <c r="H3" s="95"/>
      <c r="I3" s="95"/>
      <c r="J3" s="95"/>
      <c r="K3" s="95"/>
      <c r="L3" s="95"/>
      <c r="M3" s="95"/>
      <c r="N3" s="2"/>
      <c r="O3" s="2"/>
      <c r="P3" s="2"/>
      <c r="Q3" s="2"/>
      <c r="R3" s="2"/>
      <c r="S3" s="2"/>
      <c r="T3" s="2"/>
      <c r="U3" s="2"/>
      <c r="W3" s="87"/>
      <c r="X3" s="88"/>
      <c r="Y3" s="88"/>
      <c r="Z3" s="88"/>
      <c r="AA3" s="89"/>
    </row>
    <row r="4" spans="1:27" ht="18">
      <c r="A4" s="90" t="s">
        <v>0</v>
      </c>
      <c r="B4" s="91"/>
      <c r="C4" s="61"/>
      <c r="D4" s="62" t="s">
        <v>0</v>
      </c>
      <c r="E4" s="62" t="s">
        <v>0</v>
      </c>
      <c r="F4" s="60"/>
      <c r="G4" s="60"/>
      <c r="H4" s="60"/>
      <c r="I4" s="60"/>
      <c r="J4" s="60"/>
      <c r="K4" s="60"/>
      <c r="L4" s="60"/>
      <c r="M4" s="60"/>
      <c r="N4" s="4"/>
      <c r="O4" s="2"/>
      <c r="P4" s="2"/>
      <c r="Q4" s="2"/>
      <c r="R4" s="2"/>
      <c r="S4" s="2"/>
      <c r="T4" s="2"/>
      <c r="U4" s="2"/>
      <c r="W4" s="87"/>
      <c r="X4" s="88"/>
      <c r="Y4" s="88"/>
      <c r="Z4" s="88"/>
      <c r="AA4" s="89"/>
    </row>
    <row r="5" spans="1:27">
      <c r="A5" s="93" t="s">
        <v>0</v>
      </c>
      <c r="B5" s="94"/>
      <c r="C5" s="60"/>
      <c r="D5" s="63"/>
      <c r="E5" s="63"/>
      <c r="F5" s="82" t="s">
        <v>86</v>
      </c>
      <c r="G5" s="82"/>
      <c r="H5" s="82"/>
      <c r="I5" s="82"/>
      <c r="J5" s="82" t="s">
        <v>87</v>
      </c>
      <c r="K5" s="82"/>
      <c r="L5" s="82"/>
      <c r="M5" s="82"/>
      <c r="N5" s="83" t="s">
        <v>86</v>
      </c>
      <c r="O5" s="92"/>
      <c r="P5" s="83" t="s">
        <v>87</v>
      </c>
      <c r="Q5" s="96"/>
      <c r="R5" s="97" t="s">
        <v>117</v>
      </c>
      <c r="S5" s="98"/>
      <c r="T5" s="98"/>
      <c r="U5" s="98"/>
      <c r="W5" s="43"/>
      <c r="X5" s="44"/>
      <c r="Y5" s="44"/>
      <c r="Z5" s="44"/>
      <c r="AA5" s="45"/>
    </row>
    <row r="6" spans="1:27">
      <c r="A6" s="83" t="s">
        <v>57</v>
      </c>
      <c r="B6" s="84"/>
      <c r="C6" s="85" t="s">
        <v>61</v>
      </c>
      <c r="D6" s="80" t="s">
        <v>60</v>
      </c>
      <c r="E6" s="81"/>
      <c r="F6" s="78" t="s">
        <v>52</v>
      </c>
      <c r="G6" s="78"/>
      <c r="H6" s="78" t="s">
        <v>88</v>
      </c>
      <c r="I6" s="78"/>
      <c r="J6" s="78" t="s">
        <v>52</v>
      </c>
      <c r="K6" s="78"/>
      <c r="L6" s="78" t="s">
        <v>88</v>
      </c>
      <c r="M6" s="78"/>
      <c r="N6" s="78" t="s">
        <v>89</v>
      </c>
      <c r="O6" s="78" t="s">
        <v>90</v>
      </c>
      <c r="P6" s="79" t="s">
        <v>89</v>
      </c>
      <c r="Q6" s="79" t="s">
        <v>90</v>
      </c>
      <c r="R6" s="99" t="s">
        <v>118</v>
      </c>
      <c r="S6" s="100" t="s">
        <v>119</v>
      </c>
      <c r="T6" s="100" t="s">
        <v>88</v>
      </c>
      <c r="U6" s="100" t="s">
        <v>120</v>
      </c>
      <c r="W6" s="46"/>
      <c r="X6" s="47"/>
      <c r="Y6" s="47"/>
      <c r="Z6" s="47"/>
      <c r="AA6" s="48"/>
    </row>
    <row r="7" spans="1:27" ht="153">
      <c r="A7" s="5" t="s">
        <v>58</v>
      </c>
      <c r="B7" s="5" t="s">
        <v>59</v>
      </c>
      <c r="C7" s="86"/>
      <c r="D7" s="6" t="s">
        <v>55</v>
      </c>
      <c r="E7" s="6" t="s">
        <v>56</v>
      </c>
      <c r="F7" s="7" t="s">
        <v>84</v>
      </c>
      <c r="G7" s="7" t="s">
        <v>85</v>
      </c>
      <c r="H7" s="8" t="s">
        <v>84</v>
      </c>
      <c r="I7" s="8" t="s">
        <v>85</v>
      </c>
      <c r="J7" s="8" t="s">
        <v>84</v>
      </c>
      <c r="K7" s="8" t="s">
        <v>85</v>
      </c>
      <c r="L7" s="8" t="s">
        <v>84</v>
      </c>
      <c r="M7" s="8" t="s">
        <v>85</v>
      </c>
      <c r="N7" s="78"/>
      <c r="O7" s="78"/>
      <c r="P7" s="78"/>
      <c r="Q7" s="78"/>
      <c r="R7" s="99"/>
      <c r="S7" s="101"/>
      <c r="T7" s="101"/>
      <c r="U7" s="101"/>
      <c r="W7" s="13" t="s">
        <v>100</v>
      </c>
      <c r="X7" s="14" t="s">
        <v>96</v>
      </c>
      <c r="Y7" s="14" t="s">
        <v>97</v>
      </c>
      <c r="Z7" s="15" t="s">
        <v>98</v>
      </c>
      <c r="AA7" s="16" t="s">
        <v>99</v>
      </c>
    </row>
    <row r="8" spans="1:27">
      <c r="A8" s="50" t="s">
        <v>0</v>
      </c>
      <c r="B8" s="27" t="s">
        <v>46</v>
      </c>
      <c r="C8" s="27" t="s">
        <v>44</v>
      </c>
      <c r="D8" s="27" t="s">
        <v>73</v>
      </c>
      <c r="E8" s="27" t="s">
        <v>77</v>
      </c>
      <c r="F8" s="51">
        <v>1014</v>
      </c>
      <c r="G8" s="51">
        <v>877.5</v>
      </c>
      <c r="H8" s="51">
        <v>725</v>
      </c>
      <c r="I8" s="51">
        <v>662.5</v>
      </c>
      <c r="J8" s="51">
        <v>675</v>
      </c>
      <c r="K8" s="51">
        <v>675</v>
      </c>
      <c r="L8" s="51">
        <v>350</v>
      </c>
      <c r="M8" s="51">
        <v>337.5</v>
      </c>
      <c r="N8" s="11">
        <v>0.86538461538461542</v>
      </c>
      <c r="O8" s="12">
        <v>0.91379310344827591</v>
      </c>
      <c r="P8" s="11">
        <v>1</v>
      </c>
      <c r="Q8" s="12">
        <v>0.9642857142857143</v>
      </c>
      <c r="R8" s="72">
        <v>313</v>
      </c>
      <c r="S8" s="73">
        <v>4.960063897763578</v>
      </c>
      <c r="T8" s="73">
        <v>3.1948881789137382</v>
      </c>
      <c r="U8" s="73">
        <v>8.1549520766773167</v>
      </c>
      <c r="W8" s="24">
        <f>(G8+I8+K8+M8)/(F8+H8+J8+L8)</f>
        <v>0.92348046309696097</v>
      </c>
      <c r="X8" s="20">
        <f>F8+H8+J8+L8</f>
        <v>2764</v>
      </c>
      <c r="Y8" s="20">
        <f>G8+I8+K8+M8</f>
        <v>2552.5</v>
      </c>
      <c r="Z8" s="22">
        <f>Y8-X8</f>
        <v>-211.5</v>
      </c>
      <c r="AA8" s="17">
        <f>Z8/X8</f>
        <v>-7.6519536903039073E-2</v>
      </c>
    </row>
    <row r="9" spans="1:27" ht="12.75" customHeight="1">
      <c r="A9" s="9" t="s">
        <v>0</v>
      </c>
      <c r="B9" s="10" t="s">
        <v>46</v>
      </c>
      <c r="C9" s="10" t="s">
        <v>8</v>
      </c>
      <c r="D9" s="10" t="s">
        <v>81</v>
      </c>
      <c r="E9" s="10" t="s">
        <v>0</v>
      </c>
      <c r="F9" s="23">
        <v>1300</v>
      </c>
      <c r="G9" s="23">
        <v>1085.5</v>
      </c>
      <c r="H9" s="23">
        <v>1848</v>
      </c>
      <c r="I9" s="23">
        <v>2712</v>
      </c>
      <c r="J9" s="23">
        <v>700</v>
      </c>
      <c r="K9" s="23">
        <v>687.5</v>
      </c>
      <c r="L9" s="23">
        <v>700</v>
      </c>
      <c r="M9" s="23">
        <v>737.5</v>
      </c>
      <c r="N9" s="11">
        <v>0.83499999999999996</v>
      </c>
      <c r="O9" s="12">
        <v>1.4675324675324675</v>
      </c>
      <c r="P9" s="11">
        <v>0.9821428571428571</v>
      </c>
      <c r="Q9" s="12">
        <v>1.0535714285714286</v>
      </c>
      <c r="R9" s="72">
        <v>727</v>
      </c>
      <c r="S9" s="73">
        <v>2.4387895460797799</v>
      </c>
      <c r="T9" s="73">
        <v>4.7448418156808803</v>
      </c>
      <c r="U9" s="73">
        <v>7.1836313617606606</v>
      </c>
      <c r="W9" s="24">
        <f t="shared" ref="W9:W57" si="0">(G9+I9+K9+M9)/(F9+H9+J9+L9)</f>
        <v>1.1483069481090589</v>
      </c>
      <c r="X9" s="20">
        <f t="shared" ref="X9:X57" si="1">F9+H9+J9+L9</f>
        <v>4548</v>
      </c>
      <c r="Y9" s="20">
        <f t="shared" ref="Y9:Y57" si="2">G9+I9+K9+M9</f>
        <v>5222.5</v>
      </c>
      <c r="Z9" s="22">
        <f t="shared" ref="Z9:Z57" si="3">Y9-X9</f>
        <v>674.5</v>
      </c>
      <c r="AA9" s="17">
        <f t="shared" ref="AA9:AA57" si="4">Z9/X9</f>
        <v>0.14830694810905892</v>
      </c>
    </row>
    <row r="10" spans="1:27" ht="12.75" customHeight="1">
      <c r="A10" s="9" t="s">
        <v>0</v>
      </c>
      <c r="B10" s="10" t="s">
        <v>46</v>
      </c>
      <c r="C10" s="10" t="s">
        <v>45</v>
      </c>
      <c r="D10" s="10" t="s">
        <v>73</v>
      </c>
      <c r="E10" s="10" t="s">
        <v>0</v>
      </c>
      <c r="F10" s="23">
        <v>1300</v>
      </c>
      <c r="G10" s="23">
        <v>1162.5</v>
      </c>
      <c r="H10" s="23">
        <v>1310</v>
      </c>
      <c r="I10" s="23">
        <v>1464.5</v>
      </c>
      <c r="J10" s="23">
        <v>700</v>
      </c>
      <c r="K10" s="23">
        <v>700</v>
      </c>
      <c r="L10" s="23">
        <v>1050</v>
      </c>
      <c r="M10" s="23">
        <v>1037.5</v>
      </c>
      <c r="N10" s="11">
        <v>0.89423076923076927</v>
      </c>
      <c r="O10" s="12">
        <v>1.1179389312977099</v>
      </c>
      <c r="P10" s="11">
        <v>1</v>
      </c>
      <c r="Q10" s="12">
        <v>0.98809523809523814</v>
      </c>
      <c r="R10" s="72">
        <v>532</v>
      </c>
      <c r="S10" s="73">
        <v>3.5009398496240602</v>
      </c>
      <c r="T10" s="73">
        <v>4.7030075187969924</v>
      </c>
      <c r="U10" s="73">
        <v>8.2039473684210531</v>
      </c>
      <c r="W10" s="24">
        <f t="shared" si="0"/>
        <v>1.0010321100917432</v>
      </c>
      <c r="X10" s="20">
        <f t="shared" si="1"/>
        <v>4360</v>
      </c>
      <c r="Y10" s="20">
        <f t="shared" si="2"/>
        <v>4364.5</v>
      </c>
      <c r="Z10" s="22">
        <f t="shared" si="3"/>
        <v>4.5</v>
      </c>
      <c r="AA10" s="17">
        <f t="shared" si="4"/>
        <v>1.0321100917431193E-3</v>
      </c>
    </row>
    <row r="11" spans="1:27">
      <c r="A11" s="9"/>
      <c r="B11" s="10" t="s">
        <v>35</v>
      </c>
      <c r="C11" s="10" t="s">
        <v>9</v>
      </c>
      <c r="D11" s="10" t="s">
        <v>63</v>
      </c>
      <c r="E11" s="10" t="s">
        <v>0</v>
      </c>
      <c r="F11" s="23">
        <v>1637</v>
      </c>
      <c r="G11" s="23">
        <v>1514</v>
      </c>
      <c r="H11" s="23">
        <v>588.5</v>
      </c>
      <c r="I11" s="23">
        <v>519.5</v>
      </c>
      <c r="J11" s="23">
        <v>1177</v>
      </c>
      <c r="K11" s="23">
        <v>1103</v>
      </c>
      <c r="L11" s="23">
        <v>531</v>
      </c>
      <c r="M11" s="23">
        <v>485</v>
      </c>
      <c r="N11" s="11">
        <v>0.92486255345143553</v>
      </c>
      <c r="O11" s="12">
        <v>0.88275276125743418</v>
      </c>
      <c r="P11" s="11">
        <v>0.93712829226847916</v>
      </c>
      <c r="Q11" s="12">
        <v>0.91337099811676081</v>
      </c>
      <c r="R11" s="72">
        <v>430</v>
      </c>
      <c r="S11" s="73">
        <v>6.0860465116279068</v>
      </c>
      <c r="T11" s="73">
        <v>2.3360465116279068</v>
      </c>
      <c r="U11" s="73">
        <v>8.4220930232558135</v>
      </c>
      <c r="W11" s="24">
        <f>(G11+I11+K11+M11)/(F11+H11+J11+L11)</f>
        <v>0.92068132706241257</v>
      </c>
      <c r="X11" s="20">
        <f>F11+H11+J11+L11</f>
        <v>3933.5</v>
      </c>
      <c r="Y11" s="20">
        <f>G11+I11+K11+M11</f>
        <v>3621.5</v>
      </c>
      <c r="Z11" s="22">
        <f>Y11-X11</f>
        <v>-312</v>
      </c>
      <c r="AA11" s="17">
        <f>Z11/X11</f>
        <v>-7.9318672937587389E-2</v>
      </c>
    </row>
    <row r="12" spans="1:27">
      <c r="A12" s="9" t="s">
        <v>0</v>
      </c>
      <c r="B12" s="10" t="s">
        <v>35</v>
      </c>
      <c r="C12" s="10" t="s">
        <v>6</v>
      </c>
      <c r="D12" s="10" t="s">
        <v>65</v>
      </c>
      <c r="E12" s="10" t="s">
        <v>66</v>
      </c>
      <c r="F12" s="23">
        <v>2558.5</v>
      </c>
      <c r="G12" s="23">
        <v>2478</v>
      </c>
      <c r="H12" s="23">
        <v>199.5</v>
      </c>
      <c r="I12" s="23">
        <v>138</v>
      </c>
      <c r="J12" s="23">
        <v>1608.7</v>
      </c>
      <c r="K12" s="23">
        <v>1597</v>
      </c>
      <c r="L12" s="23">
        <v>175.5</v>
      </c>
      <c r="M12" s="23">
        <v>150.5</v>
      </c>
      <c r="N12" s="11">
        <v>0.96853625170998636</v>
      </c>
      <c r="O12" s="12">
        <v>0.69172932330827064</v>
      </c>
      <c r="P12" s="11">
        <v>0.99272704668365763</v>
      </c>
      <c r="Q12" s="12">
        <v>0.85754985754985757</v>
      </c>
      <c r="R12" s="72">
        <v>488</v>
      </c>
      <c r="S12" s="73">
        <v>8.3504098360655732</v>
      </c>
      <c r="T12" s="73">
        <v>0.59118852459016391</v>
      </c>
      <c r="U12" s="73">
        <v>8.9415983606557372</v>
      </c>
      <c r="W12" s="24">
        <f t="shared" si="0"/>
        <v>0.96065783100700108</v>
      </c>
      <c r="X12" s="20">
        <f t="shared" si="1"/>
        <v>4542.2</v>
      </c>
      <c r="Y12" s="20">
        <f t="shared" si="2"/>
        <v>4363.5</v>
      </c>
      <c r="Z12" s="22">
        <f t="shared" si="3"/>
        <v>-178.69999999999982</v>
      </c>
      <c r="AA12" s="17">
        <f t="shared" si="4"/>
        <v>-3.9342168992998951E-2</v>
      </c>
    </row>
    <row r="13" spans="1:27">
      <c r="A13" s="9" t="s">
        <v>0</v>
      </c>
      <c r="B13" s="10" t="s">
        <v>35</v>
      </c>
      <c r="C13" s="10" t="s">
        <v>10</v>
      </c>
      <c r="D13" s="10" t="s">
        <v>68</v>
      </c>
      <c r="E13" s="10" t="s">
        <v>0</v>
      </c>
      <c r="F13" s="23">
        <v>2117</v>
      </c>
      <c r="G13" s="23">
        <v>2028.5</v>
      </c>
      <c r="H13" s="23">
        <v>197.5</v>
      </c>
      <c r="I13" s="23">
        <v>154</v>
      </c>
      <c r="J13" s="23">
        <v>1351</v>
      </c>
      <c r="K13" s="23">
        <v>1339.5</v>
      </c>
      <c r="L13" s="23">
        <v>108.5</v>
      </c>
      <c r="M13" s="23">
        <v>121</v>
      </c>
      <c r="N13" s="11">
        <v>0.95819555975436943</v>
      </c>
      <c r="O13" s="12">
        <v>0.77974683544303802</v>
      </c>
      <c r="P13" s="11">
        <v>0.99148778682457439</v>
      </c>
      <c r="Q13" s="12">
        <v>1.1152073732718895</v>
      </c>
      <c r="R13" s="72">
        <v>733</v>
      </c>
      <c r="S13" s="73">
        <v>4.5948158253751705</v>
      </c>
      <c r="T13" s="73">
        <v>0.37517053206002726</v>
      </c>
      <c r="U13" s="73">
        <v>4.9699863574351975</v>
      </c>
      <c r="W13" s="24">
        <f t="shared" si="0"/>
        <v>0.96528881822999468</v>
      </c>
      <c r="X13" s="20">
        <f t="shared" si="1"/>
        <v>3774</v>
      </c>
      <c r="Y13" s="20">
        <f t="shared" si="2"/>
        <v>3643</v>
      </c>
      <c r="Z13" s="22">
        <f t="shared" si="3"/>
        <v>-131</v>
      </c>
      <c r="AA13" s="17">
        <f t="shared" si="4"/>
        <v>-3.4711181770005296E-2</v>
      </c>
    </row>
    <row r="14" spans="1:27">
      <c r="A14" s="9" t="s">
        <v>0</v>
      </c>
      <c r="B14" s="10" t="s">
        <v>35</v>
      </c>
      <c r="C14" s="10" t="s">
        <v>11</v>
      </c>
      <c r="D14" s="10" t="s">
        <v>65</v>
      </c>
      <c r="E14" s="10" t="s">
        <v>64</v>
      </c>
      <c r="F14" s="23">
        <v>1527</v>
      </c>
      <c r="G14" s="23">
        <v>1537.5</v>
      </c>
      <c r="H14" s="23">
        <v>98</v>
      </c>
      <c r="I14" s="23">
        <v>85.5</v>
      </c>
      <c r="J14" s="23">
        <v>910</v>
      </c>
      <c r="K14" s="23">
        <v>885</v>
      </c>
      <c r="L14" s="23">
        <v>107.5</v>
      </c>
      <c r="M14" s="23">
        <v>83.5</v>
      </c>
      <c r="N14" s="11">
        <v>1.0068762278978389</v>
      </c>
      <c r="O14" s="12">
        <v>0.87244897959183676</v>
      </c>
      <c r="P14" s="11">
        <v>0.97252747252747251</v>
      </c>
      <c r="Q14" s="12">
        <v>0.77674418604651163</v>
      </c>
      <c r="R14" s="72">
        <v>342</v>
      </c>
      <c r="S14" s="73">
        <v>7.083333333333333</v>
      </c>
      <c r="T14" s="73">
        <v>0.49415204678362573</v>
      </c>
      <c r="U14" s="73">
        <v>7.5774853801169586</v>
      </c>
      <c r="W14" s="24">
        <f t="shared" si="0"/>
        <v>0.98070009460737939</v>
      </c>
      <c r="X14" s="20">
        <f t="shared" si="1"/>
        <v>2642.5</v>
      </c>
      <c r="Y14" s="20">
        <f t="shared" si="2"/>
        <v>2591.5</v>
      </c>
      <c r="Z14" s="22">
        <f t="shared" si="3"/>
        <v>-51</v>
      </c>
      <c r="AA14" s="17">
        <f t="shared" si="4"/>
        <v>-1.9299905392620626E-2</v>
      </c>
    </row>
    <row r="15" spans="1:27">
      <c r="A15" s="9" t="s">
        <v>0</v>
      </c>
      <c r="B15" s="10" t="s">
        <v>35</v>
      </c>
      <c r="C15" s="10" t="s">
        <v>12</v>
      </c>
      <c r="D15" s="10" t="s">
        <v>63</v>
      </c>
      <c r="E15" s="10" t="s">
        <v>0</v>
      </c>
      <c r="F15" s="23">
        <v>1984</v>
      </c>
      <c r="G15" s="23">
        <v>1818.5</v>
      </c>
      <c r="H15" s="23">
        <v>706</v>
      </c>
      <c r="I15" s="23">
        <v>656</v>
      </c>
      <c r="J15" s="23">
        <v>1375</v>
      </c>
      <c r="K15" s="23">
        <v>1312.5</v>
      </c>
      <c r="L15" s="23">
        <v>566.5</v>
      </c>
      <c r="M15" s="23">
        <v>550</v>
      </c>
      <c r="N15" s="11">
        <v>0.91658266129032262</v>
      </c>
      <c r="O15" s="12">
        <v>0.92917847025495748</v>
      </c>
      <c r="P15" s="11">
        <v>0.95454545454545459</v>
      </c>
      <c r="Q15" s="12">
        <v>0.970873786407767</v>
      </c>
      <c r="R15" s="72">
        <v>532</v>
      </c>
      <c r="S15" s="73">
        <v>5.8853383458646613</v>
      </c>
      <c r="T15" s="73">
        <v>2.2669172932330826</v>
      </c>
      <c r="U15" s="73">
        <v>8.1522556390977439</v>
      </c>
      <c r="W15" s="24">
        <f t="shared" si="0"/>
        <v>0.93641368886969667</v>
      </c>
      <c r="X15" s="20">
        <f t="shared" si="1"/>
        <v>4631.5</v>
      </c>
      <c r="Y15" s="20">
        <f t="shared" si="2"/>
        <v>4337</v>
      </c>
      <c r="Z15" s="22">
        <f t="shared" si="3"/>
        <v>-294.5</v>
      </c>
      <c r="AA15" s="17">
        <f t="shared" si="4"/>
        <v>-6.3586311130303358E-2</v>
      </c>
    </row>
    <row r="16" spans="1:27">
      <c r="A16" s="9" t="s">
        <v>0</v>
      </c>
      <c r="B16" s="10" t="s">
        <v>35</v>
      </c>
      <c r="C16" s="10" t="s">
        <v>13</v>
      </c>
      <c r="D16" s="10" t="s">
        <v>80</v>
      </c>
      <c r="E16" s="10" t="s">
        <v>83</v>
      </c>
      <c r="F16" s="23">
        <v>2345</v>
      </c>
      <c r="G16" s="23">
        <v>2305</v>
      </c>
      <c r="H16" s="23">
        <v>597</v>
      </c>
      <c r="I16" s="23">
        <v>535.5</v>
      </c>
      <c r="J16" s="23">
        <v>1371.5</v>
      </c>
      <c r="K16" s="23">
        <v>1371.5</v>
      </c>
      <c r="L16" s="23">
        <v>330.5</v>
      </c>
      <c r="M16" s="23">
        <v>293</v>
      </c>
      <c r="N16" s="11">
        <v>0.98294243070362475</v>
      </c>
      <c r="O16" s="12">
        <v>0.89698492462311563</v>
      </c>
      <c r="P16" s="11">
        <v>1</v>
      </c>
      <c r="Q16" s="12">
        <v>0.88653555219364599</v>
      </c>
      <c r="R16" s="72">
        <v>597</v>
      </c>
      <c r="S16" s="73">
        <v>6.158291457286432</v>
      </c>
      <c r="T16" s="73">
        <v>1.3877721943048575</v>
      </c>
      <c r="U16" s="73">
        <v>7.5460636515912896</v>
      </c>
      <c r="W16" s="24">
        <f t="shared" si="0"/>
        <v>0.97006890611541774</v>
      </c>
      <c r="X16" s="20">
        <f t="shared" si="1"/>
        <v>4644</v>
      </c>
      <c r="Y16" s="20">
        <f t="shared" si="2"/>
        <v>4505</v>
      </c>
      <c r="Z16" s="22">
        <f t="shared" si="3"/>
        <v>-139</v>
      </c>
      <c r="AA16" s="17">
        <f t="shared" si="4"/>
        <v>-2.9931093884582257E-2</v>
      </c>
    </row>
    <row r="17" spans="1:27">
      <c r="A17" s="9" t="s">
        <v>0</v>
      </c>
      <c r="B17" s="10" t="s">
        <v>35</v>
      </c>
      <c r="C17" s="10" t="s">
        <v>50</v>
      </c>
      <c r="D17" s="10" t="s">
        <v>69</v>
      </c>
      <c r="E17" s="10" t="s">
        <v>0</v>
      </c>
      <c r="F17" s="23">
        <v>3840</v>
      </c>
      <c r="G17" s="23">
        <v>3840</v>
      </c>
      <c r="H17" s="23">
        <v>167.5</v>
      </c>
      <c r="I17" s="23">
        <v>167.5</v>
      </c>
      <c r="J17" s="23">
        <v>3712.5</v>
      </c>
      <c r="K17" s="23">
        <v>3712.5</v>
      </c>
      <c r="L17" s="23">
        <v>87.5</v>
      </c>
      <c r="M17" s="23">
        <v>87.5</v>
      </c>
      <c r="N17" s="11">
        <v>1</v>
      </c>
      <c r="O17" s="12">
        <v>1</v>
      </c>
      <c r="P17" s="11">
        <v>1</v>
      </c>
      <c r="Q17" s="12">
        <v>1</v>
      </c>
      <c r="R17" s="72">
        <v>288</v>
      </c>
      <c r="S17" s="73">
        <v>26.223958333333332</v>
      </c>
      <c r="T17" s="73">
        <v>0.88541666666666663</v>
      </c>
      <c r="U17" s="73">
        <v>27.109375</v>
      </c>
      <c r="W17" s="24">
        <f t="shared" si="0"/>
        <v>1</v>
      </c>
      <c r="X17" s="20">
        <f t="shared" si="1"/>
        <v>7807.5</v>
      </c>
      <c r="Y17" s="20">
        <f t="shared" si="2"/>
        <v>7807.5</v>
      </c>
      <c r="Z17" s="22">
        <f t="shared" si="3"/>
        <v>0</v>
      </c>
      <c r="AA17" s="17">
        <f t="shared" si="4"/>
        <v>0</v>
      </c>
    </row>
    <row r="18" spans="1:27">
      <c r="A18" s="9" t="s">
        <v>0</v>
      </c>
      <c r="B18" s="10" t="s">
        <v>35</v>
      </c>
      <c r="C18" s="10" t="s">
        <v>14</v>
      </c>
      <c r="D18" s="10" t="s">
        <v>79</v>
      </c>
      <c r="E18" s="10" t="s">
        <v>0</v>
      </c>
      <c r="F18" s="23">
        <v>1650</v>
      </c>
      <c r="G18" s="23">
        <v>1627.5</v>
      </c>
      <c r="H18" s="23">
        <v>885.5</v>
      </c>
      <c r="I18" s="23">
        <v>725</v>
      </c>
      <c r="J18" s="23">
        <v>1075</v>
      </c>
      <c r="K18" s="23">
        <v>1075</v>
      </c>
      <c r="L18" s="23">
        <v>550</v>
      </c>
      <c r="M18" s="23">
        <v>662.5</v>
      </c>
      <c r="N18" s="11">
        <v>0.98636363636363633</v>
      </c>
      <c r="O18" s="12">
        <v>0.818746470920384</v>
      </c>
      <c r="P18" s="11">
        <v>1</v>
      </c>
      <c r="Q18" s="12">
        <v>1.2045454545454546</v>
      </c>
      <c r="R18" s="72">
        <v>435</v>
      </c>
      <c r="S18" s="73">
        <v>6.2126436781609193</v>
      </c>
      <c r="T18" s="73">
        <v>3.1896551724137931</v>
      </c>
      <c r="U18" s="73">
        <v>9.4022988505747129</v>
      </c>
      <c r="W18" s="24">
        <f t="shared" si="0"/>
        <v>0.98305492128349958</v>
      </c>
      <c r="X18" s="20">
        <f t="shared" si="1"/>
        <v>4160.5</v>
      </c>
      <c r="Y18" s="20">
        <f t="shared" si="2"/>
        <v>4090</v>
      </c>
      <c r="Z18" s="22">
        <f t="shared" si="3"/>
        <v>-70.5</v>
      </c>
      <c r="AA18" s="17">
        <f t="shared" si="4"/>
        <v>-1.694507871650042E-2</v>
      </c>
    </row>
    <row r="19" spans="1:27">
      <c r="A19" s="9" t="s">
        <v>0</v>
      </c>
      <c r="B19" s="10" t="s">
        <v>35</v>
      </c>
      <c r="C19" s="10" t="s">
        <v>15</v>
      </c>
      <c r="D19" s="10" t="s">
        <v>64</v>
      </c>
      <c r="E19" s="10" t="s">
        <v>0</v>
      </c>
      <c r="F19" s="23">
        <v>1482.5</v>
      </c>
      <c r="G19" s="23">
        <v>1392.5</v>
      </c>
      <c r="H19" s="23">
        <v>161.5</v>
      </c>
      <c r="I19" s="23">
        <v>99</v>
      </c>
      <c r="J19" s="23">
        <v>843.5</v>
      </c>
      <c r="K19" s="23">
        <v>857</v>
      </c>
      <c r="L19" s="23">
        <v>207.5</v>
      </c>
      <c r="M19" s="23">
        <v>220.7</v>
      </c>
      <c r="N19" s="11">
        <v>0.93929173693085999</v>
      </c>
      <c r="O19" s="12">
        <v>0.61300309597523217</v>
      </c>
      <c r="P19" s="11">
        <v>1.0160047421458209</v>
      </c>
      <c r="Q19" s="12">
        <v>1.0636144578313254</v>
      </c>
      <c r="R19" s="72">
        <v>308</v>
      </c>
      <c r="S19" s="73">
        <v>7.3035714285714288</v>
      </c>
      <c r="T19" s="73">
        <v>1.037987012987013</v>
      </c>
      <c r="U19" s="73">
        <v>8.3415584415584423</v>
      </c>
      <c r="W19" s="24">
        <f t="shared" si="0"/>
        <v>0.95332096474953609</v>
      </c>
      <c r="X19" s="20">
        <f t="shared" si="1"/>
        <v>2695</v>
      </c>
      <c r="Y19" s="20">
        <f t="shared" si="2"/>
        <v>2569.1999999999998</v>
      </c>
      <c r="Z19" s="22">
        <f t="shared" si="3"/>
        <v>-125.80000000000018</v>
      </c>
      <c r="AA19" s="17">
        <f t="shared" si="4"/>
        <v>-4.6679035250463886E-2</v>
      </c>
    </row>
    <row r="20" spans="1:27">
      <c r="A20" s="9" t="s">
        <v>0</v>
      </c>
      <c r="B20" s="10" t="s">
        <v>35</v>
      </c>
      <c r="C20" s="10" t="s">
        <v>16</v>
      </c>
      <c r="D20" s="10" t="s">
        <v>79</v>
      </c>
      <c r="E20" s="10" t="s">
        <v>0</v>
      </c>
      <c r="F20" s="23">
        <v>2100</v>
      </c>
      <c r="G20" s="23">
        <v>2049.5</v>
      </c>
      <c r="H20" s="23">
        <v>437.5</v>
      </c>
      <c r="I20" s="23">
        <v>437.2</v>
      </c>
      <c r="J20" s="23">
        <v>1665</v>
      </c>
      <c r="K20" s="23">
        <v>1671</v>
      </c>
      <c r="L20" s="23">
        <v>137.5</v>
      </c>
      <c r="M20" s="23">
        <v>300</v>
      </c>
      <c r="N20" s="11">
        <v>0.9759523809523809</v>
      </c>
      <c r="O20" s="12">
        <v>0.99931428571428571</v>
      </c>
      <c r="P20" s="11">
        <v>1.0036036036036036</v>
      </c>
      <c r="Q20" s="12">
        <v>2.1818181818181817</v>
      </c>
      <c r="R20" s="72">
        <v>566</v>
      </c>
      <c r="S20" s="73">
        <v>6.5733215547703177</v>
      </c>
      <c r="T20" s="73">
        <v>1.3024734982332156</v>
      </c>
      <c r="U20" s="73">
        <v>7.8757950530035332</v>
      </c>
      <c r="W20" s="24">
        <f t="shared" si="0"/>
        <v>1.0271198156682027</v>
      </c>
      <c r="X20" s="20">
        <f t="shared" si="1"/>
        <v>4340</v>
      </c>
      <c r="Y20" s="20">
        <f t="shared" si="2"/>
        <v>4457.7</v>
      </c>
      <c r="Z20" s="22">
        <f t="shared" si="3"/>
        <v>117.69999999999982</v>
      </c>
      <c r="AA20" s="17">
        <f t="shared" si="4"/>
        <v>2.7119815668202724E-2</v>
      </c>
    </row>
    <row r="21" spans="1:27">
      <c r="A21" s="9" t="s">
        <v>0</v>
      </c>
      <c r="B21" s="10" t="s">
        <v>35</v>
      </c>
      <c r="C21" s="10" t="s">
        <v>17</v>
      </c>
      <c r="D21" s="10" t="s">
        <v>72</v>
      </c>
      <c r="E21" s="10" t="s">
        <v>80</v>
      </c>
      <c r="F21" s="23">
        <v>2208.5</v>
      </c>
      <c r="G21" s="23">
        <v>2083.5</v>
      </c>
      <c r="H21" s="23">
        <v>624</v>
      </c>
      <c r="I21" s="23">
        <v>437</v>
      </c>
      <c r="J21" s="23">
        <v>1351</v>
      </c>
      <c r="K21" s="23">
        <v>1313.5</v>
      </c>
      <c r="L21" s="23">
        <v>476.5</v>
      </c>
      <c r="M21" s="23">
        <v>540</v>
      </c>
      <c r="N21" s="11">
        <v>0.94340049807561699</v>
      </c>
      <c r="O21" s="12">
        <v>0.70032051282051277</v>
      </c>
      <c r="P21" s="11">
        <v>0.97224278312361212</v>
      </c>
      <c r="Q21" s="12">
        <v>1.1332633788037776</v>
      </c>
      <c r="R21" s="72">
        <v>638</v>
      </c>
      <c r="S21" s="73">
        <v>5.3244514106583072</v>
      </c>
      <c r="T21" s="73">
        <v>1.5313479623824451</v>
      </c>
      <c r="U21" s="73">
        <v>6.8557993730407523</v>
      </c>
      <c r="W21" s="24">
        <f t="shared" si="0"/>
        <v>0.93862660944206011</v>
      </c>
      <c r="X21" s="20">
        <f t="shared" si="1"/>
        <v>4660</v>
      </c>
      <c r="Y21" s="20">
        <f t="shared" si="2"/>
        <v>4374</v>
      </c>
      <c r="Z21" s="22">
        <f t="shared" si="3"/>
        <v>-286</v>
      </c>
      <c r="AA21" s="17">
        <f t="shared" si="4"/>
        <v>-6.1373390557939916E-2</v>
      </c>
    </row>
    <row r="22" spans="1:27">
      <c r="A22" s="9" t="s">
        <v>0</v>
      </c>
      <c r="B22" s="10" t="s">
        <v>36</v>
      </c>
      <c r="C22" s="10" t="s">
        <v>114</v>
      </c>
      <c r="D22" s="10" t="s">
        <v>70</v>
      </c>
      <c r="E22" s="10" t="s">
        <v>81</v>
      </c>
      <c r="F22" s="23">
        <v>4137.5</v>
      </c>
      <c r="G22" s="23">
        <v>4140.75</v>
      </c>
      <c r="H22" s="23">
        <v>2303</v>
      </c>
      <c r="I22" s="23">
        <v>2303</v>
      </c>
      <c r="J22" s="23">
        <v>3619</v>
      </c>
      <c r="K22" s="23">
        <v>3722.75</v>
      </c>
      <c r="L22" s="23">
        <v>1316</v>
      </c>
      <c r="M22" s="23">
        <v>1374.75</v>
      </c>
      <c r="N22" s="11">
        <v>1.000785498489426</v>
      </c>
      <c r="O22" s="12">
        <v>1</v>
      </c>
      <c r="P22" s="11">
        <v>1.028668140370268</v>
      </c>
      <c r="Q22" s="12">
        <v>1.0446428571428572</v>
      </c>
      <c r="R22" s="72">
        <v>896</v>
      </c>
      <c r="S22" s="73">
        <v>8.7762276785714288</v>
      </c>
      <c r="T22" s="73">
        <v>4.1046316964285712</v>
      </c>
      <c r="U22" s="73">
        <v>12.880859375</v>
      </c>
      <c r="W22" s="24">
        <f t="shared" si="0"/>
        <v>1.0145707880972266</v>
      </c>
      <c r="X22" s="20">
        <f t="shared" si="1"/>
        <v>11375.5</v>
      </c>
      <c r="Y22" s="20">
        <f t="shared" si="2"/>
        <v>11541.25</v>
      </c>
      <c r="Z22" s="22">
        <f t="shared" si="3"/>
        <v>165.75</v>
      </c>
      <c r="AA22" s="17">
        <f t="shared" si="4"/>
        <v>1.4570788097226495E-2</v>
      </c>
    </row>
    <row r="23" spans="1:27">
      <c r="A23" s="9" t="s">
        <v>0</v>
      </c>
      <c r="B23" s="10" t="s">
        <v>35</v>
      </c>
      <c r="C23" s="10" t="s">
        <v>18</v>
      </c>
      <c r="D23" s="10" t="s">
        <v>64</v>
      </c>
      <c r="E23" s="10" t="s">
        <v>62</v>
      </c>
      <c r="F23" s="23">
        <v>1674</v>
      </c>
      <c r="G23" s="23">
        <v>1617.5</v>
      </c>
      <c r="H23" s="23">
        <v>195.5</v>
      </c>
      <c r="I23" s="23">
        <v>172.5</v>
      </c>
      <c r="J23" s="23">
        <v>1000.5</v>
      </c>
      <c r="K23" s="23">
        <v>987.5</v>
      </c>
      <c r="L23" s="23">
        <v>287.5</v>
      </c>
      <c r="M23" s="23">
        <v>299</v>
      </c>
      <c r="N23" s="11">
        <v>0.96624850657108718</v>
      </c>
      <c r="O23" s="12">
        <v>0.88235294117647056</v>
      </c>
      <c r="P23" s="11">
        <v>0.98700649675162422</v>
      </c>
      <c r="Q23" s="12">
        <v>1.04</v>
      </c>
      <c r="R23" s="72">
        <v>451</v>
      </c>
      <c r="S23" s="73">
        <v>5.7760532150776056</v>
      </c>
      <c r="T23" s="73">
        <v>1.0454545454545454</v>
      </c>
      <c r="U23" s="73">
        <v>6.8215077605321515</v>
      </c>
      <c r="W23" s="24">
        <f t="shared" si="0"/>
        <v>0.97434679334916863</v>
      </c>
      <c r="X23" s="20">
        <f t="shared" si="1"/>
        <v>3157.5</v>
      </c>
      <c r="Y23" s="20">
        <f t="shared" si="2"/>
        <v>3076.5</v>
      </c>
      <c r="Z23" s="22">
        <f t="shared" si="3"/>
        <v>-81</v>
      </c>
      <c r="AA23" s="17">
        <f t="shared" si="4"/>
        <v>-2.5653206650831355E-2</v>
      </c>
    </row>
    <row r="24" spans="1:27">
      <c r="A24" s="9" t="s">
        <v>0</v>
      </c>
      <c r="B24" s="10" t="s">
        <v>36</v>
      </c>
      <c r="C24" s="10" t="s">
        <v>1</v>
      </c>
      <c r="D24" s="10" t="s">
        <v>62</v>
      </c>
      <c r="E24" s="10" t="s">
        <v>71</v>
      </c>
      <c r="F24" s="23">
        <v>1288</v>
      </c>
      <c r="G24" s="23">
        <v>1219</v>
      </c>
      <c r="H24" s="23">
        <v>609.5</v>
      </c>
      <c r="I24" s="23">
        <v>448.5</v>
      </c>
      <c r="J24" s="23">
        <v>966</v>
      </c>
      <c r="K24" s="23">
        <v>954.5</v>
      </c>
      <c r="L24" s="23">
        <v>310.5</v>
      </c>
      <c r="M24" s="23">
        <v>276</v>
      </c>
      <c r="N24" s="11">
        <v>0.9464285714285714</v>
      </c>
      <c r="O24" s="12">
        <v>0.73584905660377353</v>
      </c>
      <c r="P24" s="11">
        <v>0.98809523809523814</v>
      </c>
      <c r="Q24" s="12">
        <v>0.88888888888888884</v>
      </c>
      <c r="R24" s="72">
        <v>402</v>
      </c>
      <c r="S24" s="73">
        <v>5.4067164179104479</v>
      </c>
      <c r="T24" s="73">
        <v>1.8022388059701493</v>
      </c>
      <c r="U24" s="73">
        <v>7.2089552238805972</v>
      </c>
      <c r="W24" s="24">
        <f t="shared" si="0"/>
        <v>0.91304347826086951</v>
      </c>
      <c r="X24" s="20">
        <f t="shared" si="1"/>
        <v>3174</v>
      </c>
      <c r="Y24" s="20">
        <f t="shared" si="2"/>
        <v>2898</v>
      </c>
      <c r="Z24" s="22">
        <f t="shared" si="3"/>
        <v>-276</v>
      </c>
      <c r="AA24" s="17">
        <f t="shared" si="4"/>
        <v>-8.6956521739130432E-2</v>
      </c>
    </row>
    <row r="25" spans="1:27">
      <c r="A25" s="9" t="s">
        <v>0</v>
      </c>
      <c r="B25" s="10" t="s">
        <v>36</v>
      </c>
      <c r="C25" s="10" t="s">
        <v>19</v>
      </c>
      <c r="D25" s="10" t="s">
        <v>70</v>
      </c>
      <c r="E25" s="10" t="s">
        <v>81</v>
      </c>
      <c r="F25" s="23">
        <v>2046</v>
      </c>
      <c r="G25" s="23">
        <v>2183.5</v>
      </c>
      <c r="H25" s="23">
        <v>1227</v>
      </c>
      <c r="I25" s="23">
        <v>1861.5</v>
      </c>
      <c r="J25" s="23">
        <v>1335</v>
      </c>
      <c r="K25" s="23">
        <v>1462</v>
      </c>
      <c r="L25" s="23">
        <v>716.5</v>
      </c>
      <c r="M25" s="23">
        <v>1632</v>
      </c>
      <c r="N25" s="11">
        <v>1.0672043010752688</v>
      </c>
      <c r="O25" s="12">
        <v>1.5171149144254279</v>
      </c>
      <c r="P25" s="11">
        <v>1.095131086142322</v>
      </c>
      <c r="Q25" s="12">
        <v>2.277739009071877</v>
      </c>
      <c r="R25" s="72">
        <v>743</v>
      </c>
      <c r="S25" s="73">
        <v>4.9064602960969044</v>
      </c>
      <c r="T25" s="73">
        <v>4.7018842530282638</v>
      </c>
      <c r="U25" s="73">
        <v>9.6083445491251673</v>
      </c>
      <c r="W25" s="24">
        <f t="shared" si="0"/>
        <v>1.3407831721288384</v>
      </c>
      <c r="X25" s="20">
        <f t="shared" si="1"/>
        <v>5324.5</v>
      </c>
      <c r="Y25" s="20">
        <f t="shared" si="2"/>
        <v>7139</v>
      </c>
      <c r="Z25" s="22">
        <f t="shared" si="3"/>
        <v>1814.5</v>
      </c>
      <c r="AA25" s="17">
        <f t="shared" si="4"/>
        <v>0.34078317212883841</v>
      </c>
    </row>
    <row r="26" spans="1:27">
      <c r="A26" s="9" t="s">
        <v>0</v>
      </c>
      <c r="B26" s="10" t="s">
        <v>36</v>
      </c>
      <c r="C26" s="10" t="s">
        <v>20</v>
      </c>
      <c r="D26" s="10" t="s">
        <v>81</v>
      </c>
      <c r="E26" s="10" t="s">
        <v>0</v>
      </c>
      <c r="F26" s="23">
        <v>2100</v>
      </c>
      <c r="G26" s="23">
        <v>2027.5</v>
      </c>
      <c r="H26" s="23">
        <v>1077.5</v>
      </c>
      <c r="I26" s="23">
        <v>1679</v>
      </c>
      <c r="J26" s="23">
        <v>1375</v>
      </c>
      <c r="K26" s="23">
        <v>1437.5</v>
      </c>
      <c r="L26" s="23">
        <v>737.5</v>
      </c>
      <c r="M26" s="23">
        <v>1275</v>
      </c>
      <c r="N26" s="11">
        <v>0.96547619047619049</v>
      </c>
      <c r="O26" s="12">
        <v>1.5582366589327146</v>
      </c>
      <c r="P26" s="11">
        <v>1.0454545454545454</v>
      </c>
      <c r="Q26" s="12">
        <v>1.728813559322034</v>
      </c>
      <c r="R26" s="72">
        <v>748</v>
      </c>
      <c r="S26" s="73">
        <v>4.632352941176471</v>
      </c>
      <c r="T26" s="73">
        <v>3.9491978609625669</v>
      </c>
      <c r="U26" s="73">
        <v>8.5815508021390379</v>
      </c>
      <c r="W26" s="24">
        <f t="shared" si="0"/>
        <v>1.213421550094518</v>
      </c>
      <c r="X26" s="20">
        <f t="shared" si="1"/>
        <v>5290</v>
      </c>
      <c r="Y26" s="20">
        <f t="shared" si="2"/>
        <v>6419</v>
      </c>
      <c r="Z26" s="22">
        <f t="shared" si="3"/>
        <v>1129</v>
      </c>
      <c r="AA26" s="17">
        <f t="shared" si="4"/>
        <v>0.21342155009451796</v>
      </c>
    </row>
    <row r="27" spans="1:27">
      <c r="A27" s="9" t="s">
        <v>0</v>
      </c>
      <c r="B27" s="10" t="s">
        <v>36</v>
      </c>
      <c r="C27" s="10" t="s">
        <v>21</v>
      </c>
      <c r="D27" s="10" t="s">
        <v>70</v>
      </c>
      <c r="E27" s="10" t="s">
        <v>81</v>
      </c>
      <c r="F27" s="23">
        <v>2100</v>
      </c>
      <c r="G27" s="23">
        <v>1962.5</v>
      </c>
      <c r="H27" s="23">
        <v>1050</v>
      </c>
      <c r="I27" s="23">
        <v>1300</v>
      </c>
      <c r="J27" s="23">
        <v>1400</v>
      </c>
      <c r="K27" s="23">
        <v>1208.5</v>
      </c>
      <c r="L27" s="23">
        <v>710.5</v>
      </c>
      <c r="M27" s="23">
        <v>923</v>
      </c>
      <c r="N27" s="11">
        <v>0.93452380952380953</v>
      </c>
      <c r="O27" s="12">
        <v>1.2380952380952381</v>
      </c>
      <c r="P27" s="11">
        <v>0.86321428571428571</v>
      </c>
      <c r="Q27" s="12">
        <v>1.2990851513019002</v>
      </c>
      <c r="R27" s="72">
        <v>773</v>
      </c>
      <c r="S27" s="73">
        <v>4.1021992238033631</v>
      </c>
      <c r="T27" s="73">
        <v>2.8758085381630014</v>
      </c>
      <c r="U27" s="73">
        <v>6.9780077619663645</v>
      </c>
      <c r="W27" s="24">
        <f t="shared" si="0"/>
        <v>1.0253778157969775</v>
      </c>
      <c r="X27" s="20">
        <f t="shared" si="1"/>
        <v>5260.5</v>
      </c>
      <c r="Y27" s="20">
        <f t="shared" si="2"/>
        <v>5394</v>
      </c>
      <c r="Z27" s="22">
        <f t="shared" si="3"/>
        <v>133.5</v>
      </c>
      <c r="AA27" s="17">
        <f t="shared" si="4"/>
        <v>2.5377815796977475E-2</v>
      </c>
    </row>
    <row r="28" spans="1:27">
      <c r="A28" s="9" t="s">
        <v>0</v>
      </c>
      <c r="B28" s="10" t="s">
        <v>36</v>
      </c>
      <c r="C28" s="10" t="s">
        <v>41</v>
      </c>
      <c r="D28" s="10" t="s">
        <v>53</v>
      </c>
      <c r="E28" s="10" t="s">
        <v>103</v>
      </c>
      <c r="F28" s="23">
        <v>966</v>
      </c>
      <c r="G28" s="23">
        <v>954.5</v>
      </c>
      <c r="H28" s="23">
        <v>335.5</v>
      </c>
      <c r="I28" s="23">
        <v>310.5</v>
      </c>
      <c r="J28" s="23">
        <v>966</v>
      </c>
      <c r="K28" s="23">
        <v>966</v>
      </c>
      <c r="L28" s="23">
        <v>322</v>
      </c>
      <c r="M28" s="23">
        <v>322</v>
      </c>
      <c r="N28" s="11">
        <v>0.98809523809523814</v>
      </c>
      <c r="O28" s="12">
        <v>0.9254843517138599</v>
      </c>
      <c r="P28" s="11">
        <v>1</v>
      </c>
      <c r="Q28" s="12">
        <v>1</v>
      </c>
      <c r="R28" s="72">
        <v>474</v>
      </c>
      <c r="S28" s="73">
        <v>4.0516877637130806</v>
      </c>
      <c r="T28" s="73">
        <v>1.3343881856540085</v>
      </c>
      <c r="U28" s="73">
        <v>5.3860759493670889</v>
      </c>
      <c r="W28" s="24">
        <f t="shared" si="0"/>
        <v>0.98590461479050007</v>
      </c>
      <c r="X28" s="20">
        <f t="shared" si="1"/>
        <v>2589.5</v>
      </c>
      <c r="Y28" s="20">
        <f t="shared" si="2"/>
        <v>2553</v>
      </c>
      <c r="Z28" s="22">
        <f t="shared" si="3"/>
        <v>-36.5</v>
      </c>
      <c r="AA28" s="17">
        <f t="shared" si="4"/>
        <v>-1.4095385209499904E-2</v>
      </c>
    </row>
    <row r="29" spans="1:27">
      <c r="A29" s="9" t="s">
        <v>0</v>
      </c>
      <c r="B29" s="10" t="s">
        <v>36</v>
      </c>
      <c r="C29" s="10" t="s">
        <v>34</v>
      </c>
      <c r="D29" s="10" t="s">
        <v>65</v>
      </c>
      <c r="E29" s="10" t="s">
        <v>67</v>
      </c>
      <c r="F29" s="23">
        <v>3100</v>
      </c>
      <c r="G29" s="23">
        <v>3075</v>
      </c>
      <c r="H29" s="23">
        <v>160</v>
      </c>
      <c r="I29" s="23">
        <v>137.5</v>
      </c>
      <c r="J29" s="23">
        <v>1600</v>
      </c>
      <c r="K29" s="23">
        <v>1675</v>
      </c>
      <c r="L29" s="23">
        <v>0</v>
      </c>
      <c r="M29" s="23">
        <v>0</v>
      </c>
      <c r="N29" s="11">
        <v>0.99193548387096775</v>
      </c>
      <c r="O29" s="12">
        <v>0.859375</v>
      </c>
      <c r="P29" s="11">
        <v>1.046875</v>
      </c>
      <c r="Q29" s="12" t="s">
        <v>0</v>
      </c>
      <c r="R29" s="72">
        <v>319</v>
      </c>
      <c r="S29" s="73">
        <v>14.890282131661442</v>
      </c>
      <c r="T29" s="73">
        <v>0.43103448275862066</v>
      </c>
      <c r="U29" s="73">
        <v>15.321316614420063</v>
      </c>
      <c r="W29" s="24">
        <f t="shared" si="0"/>
        <v>1.0056584362139918</v>
      </c>
      <c r="X29" s="20">
        <f t="shared" si="1"/>
        <v>4860</v>
      </c>
      <c r="Y29" s="20">
        <f t="shared" si="2"/>
        <v>4887.5</v>
      </c>
      <c r="Z29" s="22">
        <f t="shared" si="3"/>
        <v>27.5</v>
      </c>
      <c r="AA29" s="17">
        <f t="shared" si="4"/>
        <v>5.6584362139917698E-3</v>
      </c>
    </row>
    <row r="30" spans="1:27">
      <c r="A30" s="9" t="s">
        <v>0</v>
      </c>
      <c r="B30" s="10" t="s">
        <v>36</v>
      </c>
      <c r="C30" s="10" t="s">
        <v>22</v>
      </c>
      <c r="D30" s="10" t="s">
        <v>74</v>
      </c>
      <c r="E30" s="10" t="s">
        <v>68</v>
      </c>
      <c r="F30" s="23">
        <v>2112</v>
      </c>
      <c r="G30" s="23">
        <v>2093</v>
      </c>
      <c r="H30" s="23">
        <v>786.5</v>
      </c>
      <c r="I30" s="23">
        <v>646.5</v>
      </c>
      <c r="J30" s="23">
        <v>1288</v>
      </c>
      <c r="K30" s="23">
        <v>1288</v>
      </c>
      <c r="L30" s="23">
        <v>0</v>
      </c>
      <c r="M30" s="23">
        <v>0</v>
      </c>
      <c r="N30" s="11">
        <v>0.99100378787878785</v>
      </c>
      <c r="O30" s="12">
        <v>0.82199618563254928</v>
      </c>
      <c r="P30" s="11">
        <v>1</v>
      </c>
      <c r="Q30" s="12" t="s">
        <v>0</v>
      </c>
      <c r="R30" s="72">
        <v>572</v>
      </c>
      <c r="S30" s="73">
        <v>5.9108391608391608</v>
      </c>
      <c r="T30" s="73">
        <v>1.1302447552447552</v>
      </c>
      <c r="U30" s="73">
        <v>7.0410839160839158</v>
      </c>
      <c r="W30" s="24">
        <f t="shared" si="0"/>
        <v>0.96202078108204947</v>
      </c>
      <c r="X30" s="20">
        <f t="shared" si="1"/>
        <v>4186.5</v>
      </c>
      <c r="Y30" s="20">
        <f t="shared" si="2"/>
        <v>4027.5</v>
      </c>
      <c r="Z30" s="22">
        <f t="shared" si="3"/>
        <v>-159</v>
      </c>
      <c r="AA30" s="17">
        <f t="shared" si="4"/>
        <v>-3.7979218917950558E-2</v>
      </c>
    </row>
    <row r="31" spans="1:27">
      <c r="A31" s="9" t="s">
        <v>0</v>
      </c>
      <c r="B31" s="10" t="s">
        <v>36</v>
      </c>
      <c r="C31" s="10" t="s">
        <v>48</v>
      </c>
      <c r="D31" s="10" t="s">
        <v>53</v>
      </c>
      <c r="E31" s="10" t="s">
        <v>103</v>
      </c>
      <c r="F31" s="23">
        <v>5796</v>
      </c>
      <c r="G31" s="23">
        <v>5715.5</v>
      </c>
      <c r="H31" s="23">
        <v>1176</v>
      </c>
      <c r="I31" s="23">
        <v>1115.5</v>
      </c>
      <c r="J31" s="23">
        <v>5796</v>
      </c>
      <c r="K31" s="23">
        <v>5750</v>
      </c>
      <c r="L31" s="23">
        <v>1276.5</v>
      </c>
      <c r="M31" s="23">
        <v>1253.5</v>
      </c>
      <c r="N31" s="11">
        <v>0.98611111111111116</v>
      </c>
      <c r="O31" s="12">
        <v>0.94855442176870752</v>
      </c>
      <c r="P31" s="11">
        <v>0.99206349206349209</v>
      </c>
      <c r="Q31" s="12">
        <v>0.98198198198198194</v>
      </c>
      <c r="R31" s="72">
        <v>569</v>
      </c>
      <c r="S31" s="73">
        <v>20.150263620386642</v>
      </c>
      <c r="T31" s="73">
        <v>4.1634446397188052</v>
      </c>
      <c r="U31" s="73">
        <v>24.313708260105447</v>
      </c>
      <c r="W31" s="24">
        <f t="shared" si="0"/>
        <v>0.98504752750186908</v>
      </c>
      <c r="X31" s="20">
        <f t="shared" si="1"/>
        <v>14044.5</v>
      </c>
      <c r="Y31" s="20">
        <f t="shared" si="2"/>
        <v>13834.5</v>
      </c>
      <c r="Z31" s="22">
        <f t="shared" si="3"/>
        <v>-210</v>
      </c>
      <c r="AA31" s="17">
        <f t="shared" si="4"/>
        <v>-1.4952472498130941E-2</v>
      </c>
    </row>
    <row r="32" spans="1:27">
      <c r="A32" s="9" t="s">
        <v>0</v>
      </c>
      <c r="B32" s="10" t="s">
        <v>36</v>
      </c>
      <c r="C32" s="10" t="s">
        <v>5</v>
      </c>
      <c r="D32" s="10" t="s">
        <v>74</v>
      </c>
      <c r="E32" s="10" t="s">
        <v>0</v>
      </c>
      <c r="F32" s="23">
        <v>1245.5</v>
      </c>
      <c r="G32" s="23">
        <v>1211.7</v>
      </c>
      <c r="H32" s="23">
        <v>106.5</v>
      </c>
      <c r="I32" s="23">
        <v>167</v>
      </c>
      <c r="J32" s="23">
        <v>1152.9000000000001</v>
      </c>
      <c r="K32" s="23">
        <v>1104</v>
      </c>
      <c r="L32" s="23">
        <v>166</v>
      </c>
      <c r="M32" s="23">
        <v>226.5</v>
      </c>
      <c r="N32" s="11">
        <v>0.97286230429546372</v>
      </c>
      <c r="O32" s="12">
        <v>1.568075117370892</v>
      </c>
      <c r="P32" s="11">
        <v>0.95758521988030176</v>
      </c>
      <c r="Q32" s="12">
        <v>1.3644578313253013</v>
      </c>
      <c r="R32" s="72">
        <v>133</v>
      </c>
      <c r="S32" s="73">
        <v>17.41127819548872</v>
      </c>
      <c r="T32" s="73">
        <v>2.9586466165413534</v>
      </c>
      <c r="U32" s="73">
        <v>20.369924812030074</v>
      </c>
      <c r="W32" s="24">
        <f t="shared" si="0"/>
        <v>1.0143397356696244</v>
      </c>
      <c r="X32" s="20">
        <f t="shared" si="1"/>
        <v>2670.9</v>
      </c>
      <c r="Y32" s="20">
        <f t="shared" si="2"/>
        <v>2709.2</v>
      </c>
      <c r="Z32" s="22">
        <f t="shared" si="3"/>
        <v>38.299999999999727</v>
      </c>
      <c r="AA32" s="17">
        <f t="shared" si="4"/>
        <v>1.4339735669624369E-2</v>
      </c>
    </row>
    <row r="33" spans="1:27">
      <c r="A33" s="9" t="s">
        <v>0</v>
      </c>
      <c r="B33" s="10" t="s">
        <v>36</v>
      </c>
      <c r="C33" s="10" t="s">
        <v>23</v>
      </c>
      <c r="D33" s="10" t="s">
        <v>68</v>
      </c>
      <c r="E33" s="10" t="s">
        <v>74</v>
      </c>
      <c r="F33" s="23">
        <v>3681</v>
      </c>
      <c r="G33" s="23">
        <v>3657</v>
      </c>
      <c r="H33" s="23">
        <v>548.5</v>
      </c>
      <c r="I33" s="23">
        <v>525.5</v>
      </c>
      <c r="J33" s="23">
        <v>2928.5</v>
      </c>
      <c r="K33" s="23">
        <v>2893</v>
      </c>
      <c r="L33" s="23">
        <v>471</v>
      </c>
      <c r="M33" s="23">
        <v>597.5</v>
      </c>
      <c r="N33" s="11">
        <v>0.99348003259983697</v>
      </c>
      <c r="O33" s="12">
        <v>0.95806745670009119</v>
      </c>
      <c r="P33" s="11">
        <v>0.98787775311592962</v>
      </c>
      <c r="Q33" s="12">
        <v>1.2685774946921444</v>
      </c>
      <c r="R33" s="72">
        <v>878</v>
      </c>
      <c r="S33" s="73">
        <v>7.4601366742596813</v>
      </c>
      <c r="T33" s="73">
        <v>1.2790432801822325</v>
      </c>
      <c r="U33" s="73">
        <v>8.739179954441914</v>
      </c>
      <c r="W33" s="24">
        <f t="shared" si="0"/>
        <v>1.0057674662472145</v>
      </c>
      <c r="X33" s="20">
        <f t="shared" si="1"/>
        <v>7629</v>
      </c>
      <c r="Y33" s="20">
        <f t="shared" si="2"/>
        <v>7673</v>
      </c>
      <c r="Z33" s="22">
        <f t="shared" si="3"/>
        <v>44</v>
      </c>
      <c r="AA33" s="17">
        <f t="shared" si="4"/>
        <v>5.7674662472145758E-3</v>
      </c>
    </row>
    <row r="34" spans="1:27">
      <c r="A34" s="9" t="s">
        <v>0</v>
      </c>
      <c r="B34" s="10" t="s">
        <v>36</v>
      </c>
      <c r="C34" s="10" t="s">
        <v>24</v>
      </c>
      <c r="D34" s="10" t="s">
        <v>64</v>
      </c>
      <c r="E34" s="10" t="s">
        <v>62</v>
      </c>
      <c r="F34" s="23">
        <v>1932</v>
      </c>
      <c r="G34" s="23">
        <v>1921</v>
      </c>
      <c r="H34" s="23">
        <v>966</v>
      </c>
      <c r="I34" s="23">
        <v>724</v>
      </c>
      <c r="J34" s="23">
        <v>1311.5</v>
      </c>
      <c r="K34" s="23">
        <v>1340</v>
      </c>
      <c r="L34" s="23">
        <v>650</v>
      </c>
      <c r="M34" s="23">
        <v>707.5</v>
      </c>
      <c r="N34" s="11">
        <v>0.99430641821946175</v>
      </c>
      <c r="O34" s="12">
        <v>0.74948240165631475</v>
      </c>
      <c r="P34" s="11">
        <v>1.0217308425467022</v>
      </c>
      <c r="Q34" s="12">
        <v>1.0884615384615384</v>
      </c>
      <c r="R34" s="72">
        <v>642</v>
      </c>
      <c r="S34" s="73">
        <v>5.0794392523364484</v>
      </c>
      <c r="T34" s="73">
        <v>2.2297507788161992</v>
      </c>
      <c r="U34" s="73">
        <v>7.3091900311526476</v>
      </c>
      <c r="W34" s="24">
        <f t="shared" si="0"/>
        <v>0.96563432451898346</v>
      </c>
      <c r="X34" s="20">
        <f t="shared" si="1"/>
        <v>4859.5</v>
      </c>
      <c r="Y34" s="20">
        <f t="shared" si="2"/>
        <v>4692.5</v>
      </c>
      <c r="Z34" s="22">
        <f t="shared" si="3"/>
        <v>-167</v>
      </c>
      <c r="AA34" s="17">
        <f t="shared" si="4"/>
        <v>-3.4365675481016565E-2</v>
      </c>
    </row>
    <row r="35" spans="1:27">
      <c r="A35" s="9" t="s">
        <v>0</v>
      </c>
      <c r="B35" s="10" t="s">
        <v>36</v>
      </c>
      <c r="C35" s="10" t="s">
        <v>42</v>
      </c>
      <c r="D35" s="10" t="s">
        <v>62</v>
      </c>
      <c r="E35" s="10" t="s">
        <v>0</v>
      </c>
      <c r="F35" s="23">
        <v>5199</v>
      </c>
      <c r="G35" s="23">
        <v>4702</v>
      </c>
      <c r="H35" s="23">
        <v>1440.5</v>
      </c>
      <c r="I35" s="23">
        <v>968</v>
      </c>
      <c r="J35" s="23">
        <v>4214</v>
      </c>
      <c r="K35" s="23">
        <v>4052.5</v>
      </c>
      <c r="L35" s="23">
        <v>819</v>
      </c>
      <c r="M35" s="23">
        <v>465.5</v>
      </c>
      <c r="N35" s="11">
        <v>0.90440469321023276</v>
      </c>
      <c r="O35" s="12">
        <v>0.6719888927455745</v>
      </c>
      <c r="P35" s="11">
        <v>0.96167536782154728</v>
      </c>
      <c r="Q35" s="12">
        <v>0.56837606837606836</v>
      </c>
      <c r="R35" s="72">
        <v>1409</v>
      </c>
      <c r="S35" s="73">
        <v>6.2132718239886442</v>
      </c>
      <c r="T35" s="73">
        <v>1.017388218594748</v>
      </c>
      <c r="U35" s="73">
        <v>7.2306600425833922</v>
      </c>
      <c r="W35" s="24">
        <f t="shared" si="0"/>
        <v>0.87282073249089742</v>
      </c>
      <c r="X35" s="20">
        <f t="shared" si="1"/>
        <v>11672.5</v>
      </c>
      <c r="Y35" s="20">
        <f t="shared" si="2"/>
        <v>10188</v>
      </c>
      <c r="Z35" s="22">
        <f t="shared" si="3"/>
        <v>-1484.5</v>
      </c>
      <c r="AA35" s="17">
        <f t="shared" si="4"/>
        <v>-0.12717926750910258</v>
      </c>
    </row>
    <row r="36" spans="1:27">
      <c r="A36" s="9" t="s">
        <v>0</v>
      </c>
      <c r="B36" s="10" t="s">
        <v>36</v>
      </c>
      <c r="C36" s="10" t="s">
        <v>25</v>
      </c>
      <c r="D36" s="10" t="s">
        <v>82</v>
      </c>
      <c r="E36" s="10" t="s">
        <v>0</v>
      </c>
      <c r="F36" s="23">
        <v>1793</v>
      </c>
      <c r="G36" s="23">
        <v>1793</v>
      </c>
      <c r="H36" s="23">
        <v>353</v>
      </c>
      <c r="I36" s="23">
        <v>312.5</v>
      </c>
      <c r="J36" s="23">
        <v>1184.5</v>
      </c>
      <c r="K36" s="23">
        <v>1159.5</v>
      </c>
      <c r="L36" s="23">
        <v>187</v>
      </c>
      <c r="M36" s="23">
        <v>142</v>
      </c>
      <c r="N36" s="11">
        <v>1</v>
      </c>
      <c r="O36" s="12">
        <v>0.88526912181303119</v>
      </c>
      <c r="P36" s="11">
        <v>0.97889404812157033</v>
      </c>
      <c r="Q36" s="12">
        <v>0.75935828877005351</v>
      </c>
      <c r="R36" s="72">
        <v>498</v>
      </c>
      <c r="S36" s="73">
        <v>5.9287148594377506</v>
      </c>
      <c r="T36" s="73">
        <v>0.91265060240963858</v>
      </c>
      <c r="U36" s="73">
        <v>6.8413654618473894</v>
      </c>
      <c r="W36" s="24">
        <f t="shared" si="0"/>
        <v>0.96858564321250884</v>
      </c>
      <c r="X36" s="20">
        <f t="shared" si="1"/>
        <v>3517.5</v>
      </c>
      <c r="Y36" s="20">
        <f t="shared" si="2"/>
        <v>3407</v>
      </c>
      <c r="Z36" s="22">
        <f t="shared" si="3"/>
        <v>-110.5</v>
      </c>
      <c r="AA36" s="17">
        <f t="shared" si="4"/>
        <v>-3.1414356787491118E-2</v>
      </c>
    </row>
    <row r="37" spans="1:27">
      <c r="A37" s="9" t="s">
        <v>0</v>
      </c>
      <c r="B37" s="10" t="s">
        <v>36</v>
      </c>
      <c r="C37" s="10" t="s">
        <v>26</v>
      </c>
      <c r="D37" s="10" t="s">
        <v>81</v>
      </c>
      <c r="E37" s="10" t="s">
        <v>70</v>
      </c>
      <c r="F37" s="23">
        <v>2097</v>
      </c>
      <c r="G37" s="23">
        <v>1937.5</v>
      </c>
      <c r="H37" s="23">
        <v>1050</v>
      </c>
      <c r="I37" s="23">
        <v>1362.5</v>
      </c>
      <c r="J37" s="23">
        <v>1436.5</v>
      </c>
      <c r="K37" s="23">
        <v>1408.5</v>
      </c>
      <c r="L37" s="23">
        <v>721</v>
      </c>
      <c r="M37" s="23">
        <v>1135.5</v>
      </c>
      <c r="N37" s="11">
        <v>0.92393896041964707</v>
      </c>
      <c r="O37" s="12">
        <v>1.2976190476190477</v>
      </c>
      <c r="P37" s="11">
        <v>0.98050817960320225</v>
      </c>
      <c r="Q37" s="12">
        <v>1.5748959778085991</v>
      </c>
      <c r="R37" s="72">
        <v>764</v>
      </c>
      <c r="S37" s="73">
        <v>4.3795811518324603</v>
      </c>
      <c r="T37" s="73">
        <v>3.2696335078534031</v>
      </c>
      <c r="U37" s="73">
        <v>7.6492146596858639</v>
      </c>
      <c r="W37" s="24">
        <f t="shared" si="0"/>
        <v>1.101706098595532</v>
      </c>
      <c r="X37" s="20">
        <f t="shared" si="1"/>
        <v>5304.5</v>
      </c>
      <c r="Y37" s="20">
        <f t="shared" si="2"/>
        <v>5844</v>
      </c>
      <c r="Z37" s="22">
        <f t="shared" si="3"/>
        <v>539.5</v>
      </c>
      <c r="AA37" s="17">
        <f t="shared" si="4"/>
        <v>0.10170609859553209</v>
      </c>
    </row>
    <row r="38" spans="1:27">
      <c r="A38" s="9" t="s">
        <v>0</v>
      </c>
      <c r="B38" s="10" t="s">
        <v>36</v>
      </c>
      <c r="C38" s="10" t="s">
        <v>27</v>
      </c>
      <c r="D38" s="10" t="s">
        <v>70</v>
      </c>
      <c r="E38" s="10" t="s">
        <v>75</v>
      </c>
      <c r="F38" s="23">
        <v>1400</v>
      </c>
      <c r="G38" s="23">
        <v>1475</v>
      </c>
      <c r="H38" s="23">
        <v>700</v>
      </c>
      <c r="I38" s="23">
        <v>935</v>
      </c>
      <c r="J38" s="23">
        <v>924</v>
      </c>
      <c r="K38" s="23">
        <v>951</v>
      </c>
      <c r="L38" s="23">
        <v>297</v>
      </c>
      <c r="M38" s="23">
        <v>710</v>
      </c>
      <c r="N38" s="11">
        <v>1.0535714285714286</v>
      </c>
      <c r="O38" s="12">
        <v>1.3357142857142856</v>
      </c>
      <c r="P38" s="11">
        <v>1.0292207792207793</v>
      </c>
      <c r="Q38" s="12">
        <v>2.3905723905723906</v>
      </c>
      <c r="R38" s="72">
        <v>441</v>
      </c>
      <c r="S38" s="73">
        <v>5.5011337868480723</v>
      </c>
      <c r="T38" s="73">
        <v>3.7301587301587302</v>
      </c>
      <c r="U38" s="73">
        <v>9.2312925170068034</v>
      </c>
      <c r="W38" s="24">
        <f t="shared" si="0"/>
        <v>1.2258355916892503</v>
      </c>
      <c r="X38" s="20">
        <f t="shared" si="1"/>
        <v>3321</v>
      </c>
      <c r="Y38" s="20">
        <f t="shared" si="2"/>
        <v>4071</v>
      </c>
      <c r="Z38" s="22">
        <f t="shared" si="3"/>
        <v>750</v>
      </c>
      <c r="AA38" s="17">
        <f t="shared" si="4"/>
        <v>0.22583559168925021</v>
      </c>
    </row>
    <row r="39" spans="1:27">
      <c r="A39" s="9" t="s">
        <v>0</v>
      </c>
      <c r="B39" s="10" t="s">
        <v>36</v>
      </c>
      <c r="C39" s="10" t="s">
        <v>28</v>
      </c>
      <c r="D39" s="10" t="s">
        <v>70</v>
      </c>
      <c r="E39" s="10" t="s">
        <v>71</v>
      </c>
      <c r="F39" s="23">
        <v>887.5</v>
      </c>
      <c r="G39" s="23">
        <v>898</v>
      </c>
      <c r="H39" s="23">
        <v>69</v>
      </c>
      <c r="I39" s="23">
        <v>57.5</v>
      </c>
      <c r="J39" s="23">
        <v>602</v>
      </c>
      <c r="K39" s="23">
        <v>602</v>
      </c>
      <c r="L39" s="23">
        <v>164</v>
      </c>
      <c r="M39" s="23">
        <v>138.69999999999999</v>
      </c>
      <c r="N39" s="11">
        <v>1.011830985915493</v>
      </c>
      <c r="O39" s="12">
        <v>0.83333333333333337</v>
      </c>
      <c r="P39" s="11">
        <v>1</v>
      </c>
      <c r="Q39" s="12">
        <v>0.84573170731707314</v>
      </c>
      <c r="R39" s="72">
        <v>103</v>
      </c>
      <c r="S39" s="73">
        <v>14.563106796116505</v>
      </c>
      <c r="T39" s="73">
        <v>1.9048543689320387</v>
      </c>
      <c r="U39" s="73">
        <v>16.467961165048543</v>
      </c>
      <c r="W39" s="24">
        <f t="shared" si="0"/>
        <v>0.9847314949201742</v>
      </c>
      <c r="X39" s="20">
        <f t="shared" si="1"/>
        <v>1722.5</v>
      </c>
      <c r="Y39" s="20">
        <f t="shared" si="2"/>
        <v>1696.2</v>
      </c>
      <c r="Z39" s="22">
        <f t="shared" si="3"/>
        <v>-26.299999999999955</v>
      </c>
      <c r="AA39" s="17">
        <f t="shared" si="4"/>
        <v>-1.5268505079825807E-2</v>
      </c>
    </row>
    <row r="40" spans="1:27">
      <c r="A40" s="9" t="s">
        <v>0</v>
      </c>
      <c r="B40" s="10" t="s">
        <v>36</v>
      </c>
      <c r="C40" s="10" t="s">
        <v>49</v>
      </c>
      <c r="D40" s="10" t="s">
        <v>69</v>
      </c>
      <c r="E40" s="10" t="s">
        <v>0</v>
      </c>
      <c r="F40" s="23">
        <v>12415.5</v>
      </c>
      <c r="G40" s="23">
        <v>12503</v>
      </c>
      <c r="H40" s="23">
        <v>382.5</v>
      </c>
      <c r="I40" s="23">
        <v>382.5</v>
      </c>
      <c r="J40" s="23">
        <v>12235</v>
      </c>
      <c r="K40" s="23">
        <v>12247.5</v>
      </c>
      <c r="L40" s="23">
        <v>400</v>
      </c>
      <c r="M40" s="23">
        <v>400</v>
      </c>
      <c r="N40" s="11">
        <v>1.0070476420603278</v>
      </c>
      <c r="O40" s="12">
        <v>1</v>
      </c>
      <c r="P40" s="11">
        <v>1.0010216591744994</v>
      </c>
      <c r="Q40" s="12">
        <v>1</v>
      </c>
      <c r="R40" s="72">
        <v>809</v>
      </c>
      <c r="S40" s="73">
        <v>30.593943139678615</v>
      </c>
      <c r="T40" s="73">
        <v>0.96724351050679847</v>
      </c>
      <c r="U40" s="73">
        <v>31.561186650185412</v>
      </c>
      <c r="W40" s="24">
        <f t="shared" si="0"/>
        <v>1.0039318995006488</v>
      </c>
      <c r="X40" s="20">
        <f t="shared" si="1"/>
        <v>25433</v>
      </c>
      <c r="Y40" s="20">
        <f t="shared" si="2"/>
        <v>25533</v>
      </c>
      <c r="Z40" s="22">
        <f t="shared" si="3"/>
        <v>100</v>
      </c>
      <c r="AA40" s="17">
        <f t="shared" si="4"/>
        <v>3.9318995006487637E-3</v>
      </c>
    </row>
    <row r="41" spans="1:27">
      <c r="A41" s="9" t="s">
        <v>0</v>
      </c>
      <c r="B41" s="10" t="s">
        <v>36</v>
      </c>
      <c r="C41" s="10" t="s">
        <v>2</v>
      </c>
      <c r="D41" s="10" t="s">
        <v>76</v>
      </c>
      <c r="E41" s="10" t="s">
        <v>0</v>
      </c>
      <c r="F41" s="23">
        <v>2750</v>
      </c>
      <c r="G41" s="23">
        <v>2612.5</v>
      </c>
      <c r="H41" s="23">
        <v>350</v>
      </c>
      <c r="I41" s="23">
        <v>350</v>
      </c>
      <c r="J41" s="23">
        <v>2400</v>
      </c>
      <c r="K41" s="23">
        <v>2362.5</v>
      </c>
      <c r="L41" s="23">
        <v>350</v>
      </c>
      <c r="M41" s="23">
        <v>350</v>
      </c>
      <c r="N41" s="11">
        <v>0.95</v>
      </c>
      <c r="O41" s="12">
        <v>1</v>
      </c>
      <c r="P41" s="11">
        <v>0.984375</v>
      </c>
      <c r="Q41" s="12">
        <v>1</v>
      </c>
      <c r="R41" s="72">
        <v>336</v>
      </c>
      <c r="S41" s="73">
        <v>14.806547619047619</v>
      </c>
      <c r="T41" s="73">
        <v>2.0833333333333335</v>
      </c>
      <c r="U41" s="73">
        <v>16.889880952380953</v>
      </c>
      <c r="W41" s="24">
        <f t="shared" si="0"/>
        <v>0.97008547008547008</v>
      </c>
      <c r="X41" s="20">
        <f t="shared" si="1"/>
        <v>5850</v>
      </c>
      <c r="Y41" s="20">
        <f t="shared" si="2"/>
        <v>5675</v>
      </c>
      <c r="Z41" s="22">
        <f t="shared" si="3"/>
        <v>-175</v>
      </c>
      <c r="AA41" s="17">
        <f t="shared" si="4"/>
        <v>-2.9914529914529916E-2</v>
      </c>
    </row>
    <row r="42" spans="1:27">
      <c r="A42" s="9" t="s">
        <v>0</v>
      </c>
      <c r="B42" s="10" t="s">
        <v>36</v>
      </c>
      <c r="C42" s="10" t="s">
        <v>37</v>
      </c>
      <c r="D42" s="10" t="s">
        <v>62</v>
      </c>
      <c r="E42" s="10" t="s">
        <v>0</v>
      </c>
      <c r="F42" s="23">
        <v>1000</v>
      </c>
      <c r="G42" s="23">
        <v>1000</v>
      </c>
      <c r="H42" s="23">
        <v>368.5</v>
      </c>
      <c r="I42" s="23">
        <v>286</v>
      </c>
      <c r="J42" s="23">
        <v>675.5</v>
      </c>
      <c r="K42" s="23">
        <v>691</v>
      </c>
      <c r="L42" s="23">
        <v>309</v>
      </c>
      <c r="M42" s="23">
        <v>358</v>
      </c>
      <c r="N42" s="11">
        <v>1</v>
      </c>
      <c r="O42" s="12">
        <v>0.77611940298507465</v>
      </c>
      <c r="P42" s="11">
        <v>1.0229459659511473</v>
      </c>
      <c r="Q42" s="12">
        <v>1.1585760517799353</v>
      </c>
      <c r="R42" s="72">
        <v>418</v>
      </c>
      <c r="S42" s="73">
        <v>4.0454545454545459</v>
      </c>
      <c r="T42" s="73">
        <v>1.5406698564593302</v>
      </c>
      <c r="U42" s="73">
        <v>5.5861244019138763</v>
      </c>
      <c r="W42" s="24">
        <f t="shared" si="0"/>
        <v>0.99235019124521884</v>
      </c>
      <c r="X42" s="20">
        <f t="shared" si="1"/>
        <v>2353</v>
      </c>
      <c r="Y42" s="20">
        <f t="shared" si="2"/>
        <v>2335</v>
      </c>
      <c r="Z42" s="22">
        <f t="shared" si="3"/>
        <v>-18</v>
      </c>
      <c r="AA42" s="17">
        <f t="shared" si="4"/>
        <v>-7.6498087547811301E-3</v>
      </c>
    </row>
    <row r="43" spans="1:27">
      <c r="A43" s="9" t="s">
        <v>0</v>
      </c>
      <c r="B43" s="10" t="s">
        <v>36</v>
      </c>
      <c r="C43" s="10" t="s">
        <v>38</v>
      </c>
      <c r="D43" s="10" t="s">
        <v>70</v>
      </c>
      <c r="E43" s="10" t="s">
        <v>81</v>
      </c>
      <c r="F43" s="23">
        <v>2034</v>
      </c>
      <c r="G43" s="23">
        <v>1891</v>
      </c>
      <c r="H43" s="23">
        <v>1371</v>
      </c>
      <c r="I43" s="23">
        <v>1673.5</v>
      </c>
      <c r="J43" s="23">
        <v>1366</v>
      </c>
      <c r="K43" s="23">
        <v>1385</v>
      </c>
      <c r="L43" s="23">
        <v>706</v>
      </c>
      <c r="M43" s="23">
        <v>1095</v>
      </c>
      <c r="N43" s="11">
        <v>0.92969518190757128</v>
      </c>
      <c r="O43" s="12">
        <v>1.2206418672501824</v>
      </c>
      <c r="P43" s="11">
        <v>1.0139092240117131</v>
      </c>
      <c r="Q43" s="12">
        <v>1.5509915014164306</v>
      </c>
      <c r="R43" s="72">
        <v>757</v>
      </c>
      <c r="S43" s="73">
        <v>4.3276089828269484</v>
      </c>
      <c r="T43" s="73">
        <v>3.6571994715984149</v>
      </c>
      <c r="U43" s="73">
        <v>7.9848084544253632</v>
      </c>
      <c r="W43" s="24">
        <f t="shared" si="0"/>
        <v>1.1036151177651998</v>
      </c>
      <c r="X43" s="20">
        <f t="shared" si="1"/>
        <v>5477</v>
      </c>
      <c r="Y43" s="20">
        <f t="shared" si="2"/>
        <v>6044.5</v>
      </c>
      <c r="Z43" s="22">
        <f t="shared" si="3"/>
        <v>567.5</v>
      </c>
      <c r="AA43" s="17">
        <f t="shared" si="4"/>
        <v>0.10361511776519992</v>
      </c>
    </row>
    <row r="44" spans="1:27">
      <c r="A44" s="9" t="s">
        <v>0</v>
      </c>
      <c r="B44" s="10" t="s">
        <v>36</v>
      </c>
      <c r="C44" s="10" t="s">
        <v>43</v>
      </c>
      <c r="D44" s="10" t="s">
        <v>54</v>
      </c>
      <c r="E44" s="10" t="s">
        <v>94</v>
      </c>
      <c r="F44" s="23">
        <v>5300</v>
      </c>
      <c r="G44" s="23">
        <v>4906.25</v>
      </c>
      <c r="H44" s="23">
        <v>537.5</v>
      </c>
      <c r="I44" s="23">
        <v>718.75</v>
      </c>
      <c r="J44" s="23">
        <v>5162.5</v>
      </c>
      <c r="K44" s="23">
        <v>5162.5</v>
      </c>
      <c r="L44" s="23">
        <v>500</v>
      </c>
      <c r="M44" s="23">
        <v>500</v>
      </c>
      <c r="N44" s="11">
        <v>0.9257075471698113</v>
      </c>
      <c r="O44" s="12">
        <v>1.3372093023255813</v>
      </c>
      <c r="P44" s="11">
        <v>1</v>
      </c>
      <c r="Q44" s="12">
        <v>1</v>
      </c>
      <c r="R44" s="72">
        <v>861</v>
      </c>
      <c r="S44" s="73">
        <v>11.69425087108014</v>
      </c>
      <c r="T44" s="73">
        <v>1.4155052264808363</v>
      </c>
      <c r="U44" s="73">
        <v>13.109756097560975</v>
      </c>
      <c r="W44" s="24">
        <f t="shared" si="0"/>
        <v>0.98152173913043483</v>
      </c>
      <c r="X44" s="20">
        <f t="shared" si="1"/>
        <v>11500</v>
      </c>
      <c r="Y44" s="20">
        <f t="shared" si="2"/>
        <v>11287.5</v>
      </c>
      <c r="Z44" s="22">
        <f t="shared" si="3"/>
        <v>-212.5</v>
      </c>
      <c r="AA44" s="17">
        <f t="shared" si="4"/>
        <v>-1.8478260869565218E-2</v>
      </c>
    </row>
    <row r="45" spans="1:27">
      <c r="A45" s="9" t="s">
        <v>0</v>
      </c>
      <c r="B45" s="10" t="s">
        <v>36</v>
      </c>
      <c r="C45" s="10" t="s">
        <v>7</v>
      </c>
      <c r="D45" s="10" t="s">
        <v>51</v>
      </c>
      <c r="E45" s="10" t="s">
        <v>0</v>
      </c>
      <c r="F45" s="23">
        <v>9059</v>
      </c>
      <c r="G45" s="23">
        <v>8937.5</v>
      </c>
      <c r="H45" s="23">
        <v>162.5</v>
      </c>
      <c r="I45" s="23">
        <v>162.5</v>
      </c>
      <c r="J45" s="23">
        <v>9000</v>
      </c>
      <c r="K45" s="23">
        <v>8862.5</v>
      </c>
      <c r="L45" s="23">
        <v>62.5</v>
      </c>
      <c r="M45" s="23">
        <v>62.5</v>
      </c>
      <c r="N45" s="11">
        <v>0.98658792361187764</v>
      </c>
      <c r="O45" s="12">
        <v>1</v>
      </c>
      <c r="P45" s="11">
        <v>0.98472222222222228</v>
      </c>
      <c r="Q45" s="12">
        <v>1</v>
      </c>
      <c r="R45" s="72">
        <v>1171</v>
      </c>
      <c r="S45" s="73">
        <v>15.200683176771991</v>
      </c>
      <c r="T45" s="73">
        <v>0.19214346712211786</v>
      </c>
      <c r="U45" s="73">
        <v>15.392826643894109</v>
      </c>
      <c r="W45" s="24">
        <f t="shared" si="0"/>
        <v>0.98583460949464008</v>
      </c>
      <c r="X45" s="20">
        <f t="shared" si="1"/>
        <v>18284</v>
      </c>
      <c r="Y45" s="20">
        <f t="shared" si="2"/>
        <v>18025</v>
      </c>
      <c r="Z45" s="22">
        <f t="shared" si="3"/>
        <v>-259</v>
      </c>
      <c r="AA45" s="17">
        <f t="shared" si="4"/>
        <v>-1.4165390505359877E-2</v>
      </c>
    </row>
    <row r="46" spans="1:27">
      <c r="A46" s="9" t="s">
        <v>0</v>
      </c>
      <c r="B46" s="10" t="s">
        <v>36</v>
      </c>
      <c r="C46" s="10" t="s">
        <v>29</v>
      </c>
      <c r="D46" s="10" t="s">
        <v>62</v>
      </c>
      <c r="E46" s="10" t="s">
        <v>71</v>
      </c>
      <c r="F46" s="23">
        <v>1869.5</v>
      </c>
      <c r="G46" s="23">
        <v>2369</v>
      </c>
      <c r="H46" s="23">
        <v>657.5</v>
      </c>
      <c r="I46" s="23">
        <v>496</v>
      </c>
      <c r="J46" s="23">
        <v>2107</v>
      </c>
      <c r="K46" s="23">
        <v>2108</v>
      </c>
      <c r="L46" s="23">
        <v>644</v>
      </c>
      <c r="M46" s="23">
        <v>632.5</v>
      </c>
      <c r="N46" s="11">
        <v>1.2671837389676384</v>
      </c>
      <c r="O46" s="12">
        <v>0.75437262357414447</v>
      </c>
      <c r="P46" s="11">
        <v>1.0004746084480303</v>
      </c>
      <c r="Q46" s="12">
        <v>0.9821428571428571</v>
      </c>
      <c r="R46" s="72">
        <v>549</v>
      </c>
      <c r="S46" s="73">
        <v>8.1548269581056463</v>
      </c>
      <c r="T46" s="73">
        <v>2.0555555555555554</v>
      </c>
      <c r="U46" s="73">
        <v>10.210382513661202</v>
      </c>
      <c r="W46" s="24">
        <f t="shared" si="0"/>
        <v>1.0620500189465707</v>
      </c>
      <c r="X46" s="20">
        <f t="shared" si="1"/>
        <v>5278</v>
      </c>
      <c r="Y46" s="20">
        <f t="shared" si="2"/>
        <v>5605.5</v>
      </c>
      <c r="Z46" s="22">
        <f t="shared" si="3"/>
        <v>327.5</v>
      </c>
      <c r="AA46" s="17">
        <f t="shared" si="4"/>
        <v>6.2050018946570668E-2</v>
      </c>
    </row>
    <row r="47" spans="1:27">
      <c r="A47" s="9" t="s">
        <v>0</v>
      </c>
      <c r="B47" s="10" t="s">
        <v>36</v>
      </c>
      <c r="C47" s="10" t="s">
        <v>30</v>
      </c>
      <c r="D47" s="10" t="s">
        <v>69</v>
      </c>
      <c r="E47" s="10" t="s">
        <v>0</v>
      </c>
      <c r="F47" s="23">
        <v>2870.5</v>
      </c>
      <c r="G47" s="23">
        <v>2870.5</v>
      </c>
      <c r="H47" s="23">
        <v>250</v>
      </c>
      <c r="I47" s="23">
        <v>250</v>
      </c>
      <c r="J47" s="23">
        <v>2712.5</v>
      </c>
      <c r="K47" s="23">
        <v>2712.5</v>
      </c>
      <c r="L47" s="23">
        <v>10</v>
      </c>
      <c r="M47" s="23">
        <v>0</v>
      </c>
      <c r="N47" s="11">
        <v>1</v>
      </c>
      <c r="O47" s="12">
        <v>1</v>
      </c>
      <c r="P47" s="11">
        <v>1</v>
      </c>
      <c r="Q47" s="12" t="s">
        <v>0</v>
      </c>
      <c r="R47" s="72">
        <v>203</v>
      </c>
      <c r="S47" s="73">
        <v>27.502463054187192</v>
      </c>
      <c r="T47" s="73">
        <v>1.2315270935960592</v>
      </c>
      <c r="U47" s="73">
        <v>28.733990147783253</v>
      </c>
      <c r="W47" s="24">
        <f>(G47+I47+K47+M47)/(F47+H47+J47+L47)</f>
        <v>0.99828855040219067</v>
      </c>
      <c r="X47" s="20">
        <f t="shared" ref="X47:Y49" si="5">F47+H47+J47+L47</f>
        <v>5843</v>
      </c>
      <c r="Y47" s="20">
        <f t="shared" si="5"/>
        <v>5833</v>
      </c>
      <c r="Z47" s="22">
        <f>Y47-X47</f>
        <v>-10</v>
      </c>
      <c r="AA47" s="17">
        <f>Z47/X47</f>
        <v>-1.7114495978093444E-3</v>
      </c>
    </row>
    <row r="48" spans="1:27">
      <c r="A48" s="9"/>
      <c r="B48" s="10" t="s">
        <v>36</v>
      </c>
      <c r="C48" s="18" t="s">
        <v>3</v>
      </c>
      <c r="D48" s="10" t="s">
        <v>54</v>
      </c>
      <c r="E48" s="10" t="s">
        <v>0</v>
      </c>
      <c r="F48" s="23">
        <v>5922.5</v>
      </c>
      <c r="G48" s="23">
        <v>5773</v>
      </c>
      <c r="H48" s="23">
        <v>322</v>
      </c>
      <c r="I48" s="23">
        <v>115</v>
      </c>
      <c r="J48" s="23">
        <v>5669.5</v>
      </c>
      <c r="K48" s="23">
        <v>5313</v>
      </c>
      <c r="L48" s="23">
        <v>322</v>
      </c>
      <c r="M48" s="23">
        <v>195.5</v>
      </c>
      <c r="N48" s="11">
        <v>0.97475728155339803</v>
      </c>
      <c r="O48" s="12">
        <v>0.35714285714285715</v>
      </c>
      <c r="P48" s="11">
        <v>0.93711967545638941</v>
      </c>
      <c r="Q48" s="12">
        <v>0.6071428571428571</v>
      </c>
      <c r="R48" s="72">
        <v>426</v>
      </c>
      <c r="S48" s="73">
        <v>26.023474178403756</v>
      </c>
      <c r="T48" s="73">
        <v>0.72887323943661975</v>
      </c>
      <c r="U48" s="73">
        <v>26.752347417840376</v>
      </c>
      <c r="W48" s="24">
        <f>(G48+I48+K48+M48)/(F48+H48+J48+L48)</f>
        <v>0.93139097744360899</v>
      </c>
      <c r="X48" s="20">
        <f t="shared" si="5"/>
        <v>12236</v>
      </c>
      <c r="Y48" s="20">
        <f t="shared" si="5"/>
        <v>11396.5</v>
      </c>
      <c r="Z48" s="22">
        <f>Y48-X48</f>
        <v>-839.5</v>
      </c>
      <c r="AA48" s="17">
        <f>Z48/X48</f>
        <v>-6.8609022556390981E-2</v>
      </c>
    </row>
    <row r="49" spans="1:27">
      <c r="A49" s="9" t="s">
        <v>0</v>
      </c>
      <c r="B49" s="10" t="s">
        <v>36</v>
      </c>
      <c r="C49" s="27" t="s">
        <v>40</v>
      </c>
      <c r="D49" s="10" t="s">
        <v>53</v>
      </c>
      <c r="E49" s="10" t="s">
        <v>103</v>
      </c>
      <c r="F49" s="23">
        <v>1932</v>
      </c>
      <c r="G49" s="23">
        <v>2277</v>
      </c>
      <c r="H49" s="23">
        <v>966</v>
      </c>
      <c r="I49" s="23">
        <v>1134.5</v>
      </c>
      <c r="J49" s="23">
        <v>1610</v>
      </c>
      <c r="K49" s="23">
        <v>2035.5</v>
      </c>
      <c r="L49" s="23">
        <v>644</v>
      </c>
      <c r="M49" s="23">
        <v>724.5</v>
      </c>
      <c r="N49" s="11">
        <v>1.1785714285714286</v>
      </c>
      <c r="O49" s="12">
        <v>1.1744306418219461</v>
      </c>
      <c r="P49" s="11">
        <v>1.2642857142857142</v>
      </c>
      <c r="Q49" s="12">
        <v>1.125</v>
      </c>
      <c r="R49" s="72">
        <v>979</v>
      </c>
      <c r="S49" s="73">
        <v>4.4050051072522987</v>
      </c>
      <c r="T49" s="73">
        <v>1.898876404494382</v>
      </c>
      <c r="U49" s="73">
        <v>6.3038815117466811</v>
      </c>
      <c r="W49" s="24">
        <f>(G49+I49+K49+M49)/(F49+H49+J49+L49)</f>
        <v>1.1978843167701863</v>
      </c>
      <c r="X49" s="20">
        <f t="shared" si="5"/>
        <v>5152</v>
      </c>
      <c r="Y49" s="20">
        <f t="shared" si="5"/>
        <v>6171.5</v>
      </c>
      <c r="Z49" s="22">
        <f>Y49-X49</f>
        <v>1019.5</v>
      </c>
      <c r="AA49" s="17">
        <f>Z49/X49</f>
        <v>0.19788431677018634</v>
      </c>
    </row>
    <row r="50" spans="1:27">
      <c r="A50" s="9" t="s">
        <v>0</v>
      </c>
      <c r="B50" s="10" t="s">
        <v>36</v>
      </c>
      <c r="C50" s="10" t="s">
        <v>31</v>
      </c>
      <c r="D50" s="10" t="s">
        <v>62</v>
      </c>
      <c r="E50" s="10" t="s">
        <v>0</v>
      </c>
      <c r="F50" s="23">
        <v>2322.5</v>
      </c>
      <c r="G50" s="23">
        <v>2317</v>
      </c>
      <c r="H50" s="23">
        <v>891.5</v>
      </c>
      <c r="I50" s="23">
        <v>832</v>
      </c>
      <c r="J50" s="23">
        <v>1878</v>
      </c>
      <c r="K50" s="23">
        <v>1881</v>
      </c>
      <c r="L50" s="23">
        <v>0</v>
      </c>
      <c r="M50" s="23">
        <v>12.5</v>
      </c>
      <c r="N50" s="11">
        <v>0.99763186221743816</v>
      </c>
      <c r="O50" s="12">
        <v>0.93325855300056082</v>
      </c>
      <c r="P50" s="11">
        <v>1.0015974440894568</v>
      </c>
      <c r="Q50" s="12" t="s">
        <v>0</v>
      </c>
      <c r="R50" s="72">
        <v>843</v>
      </c>
      <c r="S50" s="73">
        <v>4.9798339264531437</v>
      </c>
      <c r="T50" s="73">
        <v>1.001779359430605</v>
      </c>
      <c r="U50" s="73">
        <v>5.981613285883749</v>
      </c>
      <c r="W50" s="24">
        <f t="shared" si="0"/>
        <v>0.99027886881382565</v>
      </c>
      <c r="X50" s="20">
        <f t="shared" si="1"/>
        <v>5092</v>
      </c>
      <c r="Y50" s="20">
        <f t="shared" si="2"/>
        <v>5042.5</v>
      </c>
      <c r="Z50" s="22">
        <f t="shared" si="3"/>
        <v>-49.5</v>
      </c>
      <c r="AA50" s="17">
        <f t="shared" si="4"/>
        <v>-9.7211311861743911E-3</v>
      </c>
    </row>
    <row r="51" spans="1:27">
      <c r="A51" s="9" t="s">
        <v>0</v>
      </c>
      <c r="B51" s="10" t="s">
        <v>36</v>
      </c>
      <c r="C51" s="10" t="s">
        <v>47</v>
      </c>
      <c r="D51" s="10" t="s">
        <v>93</v>
      </c>
      <c r="E51" s="10" t="s">
        <v>95</v>
      </c>
      <c r="F51" s="23">
        <v>4812.5</v>
      </c>
      <c r="G51" s="23">
        <v>4550</v>
      </c>
      <c r="H51" s="23">
        <v>558</v>
      </c>
      <c r="I51" s="23">
        <v>410</v>
      </c>
      <c r="J51" s="23">
        <v>4525</v>
      </c>
      <c r="K51" s="23">
        <v>4137.5</v>
      </c>
      <c r="L51" s="23">
        <v>225</v>
      </c>
      <c r="M51" s="23">
        <v>212.5</v>
      </c>
      <c r="N51" s="11">
        <v>0.94545454545454544</v>
      </c>
      <c r="O51" s="12">
        <v>0.73476702508960579</v>
      </c>
      <c r="P51" s="11">
        <v>0.91436464088397795</v>
      </c>
      <c r="Q51" s="12">
        <v>0.94444444444444442</v>
      </c>
      <c r="R51" s="72">
        <v>701</v>
      </c>
      <c r="S51" s="73">
        <v>12.393009985734665</v>
      </c>
      <c r="T51" s="73">
        <v>0.88801711840228248</v>
      </c>
      <c r="U51" s="73">
        <v>13.281027104136948</v>
      </c>
      <c r="W51" s="24">
        <f t="shared" si="0"/>
        <v>0.91991502396126679</v>
      </c>
      <c r="X51" s="20">
        <f t="shared" si="1"/>
        <v>10120.5</v>
      </c>
      <c r="Y51" s="20">
        <f t="shared" si="2"/>
        <v>9310</v>
      </c>
      <c r="Z51" s="22">
        <f t="shared" si="3"/>
        <v>-810.5</v>
      </c>
      <c r="AA51" s="17">
        <f t="shared" si="4"/>
        <v>-8.0084976038733269E-2</v>
      </c>
    </row>
    <row r="52" spans="1:27">
      <c r="A52" s="9" t="s">
        <v>0</v>
      </c>
      <c r="B52" s="10" t="s">
        <v>115</v>
      </c>
      <c r="C52" s="10" t="s">
        <v>121</v>
      </c>
      <c r="D52" s="10" t="s">
        <v>54</v>
      </c>
      <c r="E52" s="10" t="s">
        <v>77</v>
      </c>
      <c r="F52" s="23">
        <v>350</v>
      </c>
      <c r="G52" s="23">
        <v>350</v>
      </c>
      <c r="H52" s="23">
        <v>700</v>
      </c>
      <c r="I52" s="23">
        <v>762.5</v>
      </c>
      <c r="J52" s="23">
        <v>350</v>
      </c>
      <c r="K52" s="23">
        <v>350</v>
      </c>
      <c r="L52" s="23">
        <v>700</v>
      </c>
      <c r="M52" s="23">
        <v>712.5</v>
      </c>
      <c r="N52" s="11">
        <v>1</v>
      </c>
      <c r="O52" s="12">
        <v>1.0892857142857142</v>
      </c>
      <c r="P52" s="11">
        <v>1</v>
      </c>
      <c r="Q52" s="12">
        <v>1.0178571428571428</v>
      </c>
      <c r="R52" s="72">
        <v>118</v>
      </c>
      <c r="S52" s="73">
        <v>5.9322033898305087</v>
      </c>
      <c r="T52" s="73">
        <v>12.5</v>
      </c>
      <c r="U52" s="73">
        <v>18.432203389830509</v>
      </c>
      <c r="W52" s="24">
        <f t="shared" si="0"/>
        <v>1.0357142857142858</v>
      </c>
      <c r="X52" s="20">
        <f t="shared" si="1"/>
        <v>2100</v>
      </c>
      <c r="Y52" s="20">
        <f t="shared" si="2"/>
        <v>2175</v>
      </c>
      <c r="Z52" s="22">
        <f t="shared" si="3"/>
        <v>75</v>
      </c>
      <c r="AA52" s="17">
        <f t="shared" si="4"/>
        <v>3.5714285714285712E-2</v>
      </c>
    </row>
    <row r="53" spans="1:27">
      <c r="A53" s="9" t="s">
        <v>0</v>
      </c>
      <c r="B53" s="10" t="s">
        <v>115</v>
      </c>
      <c r="C53" s="10" t="s">
        <v>116</v>
      </c>
      <c r="D53" s="10" t="s">
        <v>67</v>
      </c>
      <c r="E53" s="10" t="s">
        <v>62</v>
      </c>
      <c r="F53" s="23">
        <v>1413.5</v>
      </c>
      <c r="G53" s="23">
        <v>1362.5</v>
      </c>
      <c r="H53" s="23">
        <v>527.75</v>
      </c>
      <c r="I53" s="23">
        <v>496.75</v>
      </c>
      <c r="J53" s="23">
        <v>1015.5</v>
      </c>
      <c r="K53" s="23">
        <v>1004</v>
      </c>
      <c r="L53" s="23">
        <v>338.5</v>
      </c>
      <c r="M53" s="23">
        <v>339.5</v>
      </c>
      <c r="N53" s="11">
        <v>0.96391934913335686</v>
      </c>
      <c r="O53" s="12">
        <v>0.94126006631927994</v>
      </c>
      <c r="P53" s="11">
        <v>0.98867552929591329</v>
      </c>
      <c r="Q53" s="12">
        <v>1.0029542097488922</v>
      </c>
      <c r="R53" s="72">
        <v>403</v>
      </c>
      <c r="S53" s="73">
        <v>5.8722084367245655</v>
      </c>
      <c r="T53" s="73">
        <v>2.0750620347394539</v>
      </c>
      <c r="U53" s="73">
        <v>7.9472704714640194</v>
      </c>
      <c r="W53" s="24">
        <f t="shared" si="0"/>
        <v>0.97192929216296187</v>
      </c>
      <c r="X53" s="20">
        <f t="shared" si="1"/>
        <v>3295.25</v>
      </c>
      <c r="Y53" s="20">
        <f t="shared" si="2"/>
        <v>3202.75</v>
      </c>
      <c r="Z53" s="22">
        <f t="shared" si="3"/>
        <v>-92.5</v>
      </c>
      <c r="AA53" s="17">
        <f t="shared" si="4"/>
        <v>-2.8070707837038161E-2</v>
      </c>
    </row>
    <row r="54" spans="1:27">
      <c r="A54" s="9" t="s">
        <v>0</v>
      </c>
      <c r="B54" s="10" t="s">
        <v>36</v>
      </c>
      <c r="C54" s="10" t="s">
        <v>32</v>
      </c>
      <c r="D54" s="10" t="s">
        <v>74</v>
      </c>
      <c r="E54" s="10" t="s">
        <v>0</v>
      </c>
      <c r="F54" s="23">
        <v>2289</v>
      </c>
      <c r="G54" s="23">
        <v>2229.5</v>
      </c>
      <c r="H54" s="23">
        <v>371</v>
      </c>
      <c r="I54" s="23">
        <v>257</v>
      </c>
      <c r="J54" s="23">
        <v>1586</v>
      </c>
      <c r="K54" s="23">
        <v>1598.5</v>
      </c>
      <c r="L54" s="23">
        <v>11.5</v>
      </c>
      <c r="M54" s="23">
        <v>0</v>
      </c>
      <c r="N54" s="11">
        <v>0.97400611620795108</v>
      </c>
      <c r="O54" s="12">
        <v>0.69272237196765496</v>
      </c>
      <c r="P54" s="11">
        <v>1.0078814627994956</v>
      </c>
      <c r="Q54" s="12" t="s">
        <v>0</v>
      </c>
      <c r="R54" s="72">
        <v>818</v>
      </c>
      <c r="S54" s="73">
        <v>4.679706601466993</v>
      </c>
      <c r="T54" s="73">
        <v>0.3141809290953545</v>
      </c>
      <c r="U54" s="73">
        <v>4.9938875305623478</v>
      </c>
      <c r="W54" s="24">
        <f t="shared" si="0"/>
        <v>0.95948326482677626</v>
      </c>
      <c r="X54" s="20">
        <f t="shared" si="1"/>
        <v>4257.5</v>
      </c>
      <c r="Y54" s="20">
        <f t="shared" si="2"/>
        <v>4085</v>
      </c>
      <c r="Z54" s="22">
        <f t="shared" si="3"/>
        <v>-172.5</v>
      </c>
      <c r="AA54" s="17">
        <f t="shared" si="4"/>
        <v>-4.0516735173223725E-2</v>
      </c>
    </row>
    <row r="55" spans="1:27">
      <c r="A55" s="9" t="s">
        <v>0</v>
      </c>
      <c r="B55" s="10" t="s">
        <v>36</v>
      </c>
      <c r="C55" s="10" t="s">
        <v>33</v>
      </c>
      <c r="D55" s="10" t="s">
        <v>70</v>
      </c>
      <c r="E55" s="10" t="s">
        <v>0</v>
      </c>
      <c r="F55" s="23">
        <v>2575</v>
      </c>
      <c r="G55" s="23">
        <v>2567</v>
      </c>
      <c r="H55" s="23">
        <v>327.5</v>
      </c>
      <c r="I55" s="23">
        <v>296</v>
      </c>
      <c r="J55" s="23">
        <v>2662.5</v>
      </c>
      <c r="K55" s="23">
        <v>2580</v>
      </c>
      <c r="L55" s="23">
        <v>337.5</v>
      </c>
      <c r="M55" s="23">
        <v>337.5</v>
      </c>
      <c r="N55" s="11">
        <v>0.99689320388349512</v>
      </c>
      <c r="O55" s="12">
        <v>0.90381679389312974</v>
      </c>
      <c r="P55" s="11">
        <v>0.96901408450704229</v>
      </c>
      <c r="Q55" s="12">
        <v>1</v>
      </c>
      <c r="R55" s="72">
        <v>253</v>
      </c>
      <c r="S55" s="73">
        <v>20.343873517786562</v>
      </c>
      <c r="T55" s="73">
        <v>2.5039525691699605</v>
      </c>
      <c r="U55" s="73">
        <v>22.847826086956523</v>
      </c>
      <c r="W55" s="24">
        <f t="shared" si="0"/>
        <v>0.97933079203727236</v>
      </c>
      <c r="X55" s="20">
        <f t="shared" si="1"/>
        <v>5902.5</v>
      </c>
      <c r="Y55" s="20">
        <f t="shared" si="2"/>
        <v>5780.5</v>
      </c>
      <c r="Z55" s="22">
        <f t="shared" si="3"/>
        <v>-122</v>
      </c>
      <c r="AA55" s="17">
        <f t="shared" si="4"/>
        <v>-2.0669207962727656E-2</v>
      </c>
    </row>
    <row r="56" spans="1:27">
      <c r="A56" s="9" t="s">
        <v>0</v>
      </c>
      <c r="B56" s="10" t="s">
        <v>36</v>
      </c>
      <c r="C56" s="10" t="s">
        <v>4</v>
      </c>
      <c r="D56" s="10" t="s">
        <v>53</v>
      </c>
      <c r="E56" s="10" t="s">
        <v>103</v>
      </c>
      <c r="F56" s="23">
        <v>862.5</v>
      </c>
      <c r="G56" s="23">
        <v>975.5</v>
      </c>
      <c r="H56" s="23">
        <v>323</v>
      </c>
      <c r="I56" s="23">
        <v>299</v>
      </c>
      <c r="J56" s="23">
        <v>644</v>
      </c>
      <c r="K56" s="23">
        <v>667</v>
      </c>
      <c r="L56" s="23">
        <v>0</v>
      </c>
      <c r="M56" s="23">
        <v>0</v>
      </c>
      <c r="N56" s="11">
        <v>1.1310144927536232</v>
      </c>
      <c r="O56" s="12">
        <v>0.92569659442724461</v>
      </c>
      <c r="P56" s="11">
        <v>1.0357142857142858</v>
      </c>
      <c r="Q56" s="12" t="s">
        <v>0</v>
      </c>
      <c r="R56" s="72">
        <v>104</v>
      </c>
      <c r="S56" s="73">
        <v>15.79326923076923</v>
      </c>
      <c r="T56" s="73">
        <v>2.875</v>
      </c>
      <c r="U56" s="73">
        <v>18.66826923076923</v>
      </c>
      <c r="W56" s="24">
        <f>(G56+I56+K56+M56)/(F56+H56+J56+L56)</f>
        <v>1.0612189122711124</v>
      </c>
      <c r="X56" s="20">
        <f>F56+H56+J56+L56</f>
        <v>1829.5</v>
      </c>
      <c r="Y56" s="20">
        <f>G56+I56+K56+M56</f>
        <v>1941.5</v>
      </c>
      <c r="Z56" s="22">
        <f>Y56-X56</f>
        <v>112</v>
      </c>
      <c r="AA56" s="17">
        <f>Z56/X56</f>
        <v>6.1218912271112327E-2</v>
      </c>
    </row>
    <row r="57" spans="1:27">
      <c r="A57" s="9" t="s">
        <v>0</v>
      </c>
      <c r="B57" s="18" t="s">
        <v>36</v>
      </c>
      <c r="C57" s="18" t="s">
        <v>39</v>
      </c>
      <c r="D57" s="18" t="s">
        <v>70</v>
      </c>
      <c r="E57" s="18" t="s">
        <v>76</v>
      </c>
      <c r="F57" s="23">
        <v>2305</v>
      </c>
      <c r="G57" s="23">
        <v>2395.5</v>
      </c>
      <c r="H57" s="23">
        <v>1101.05</v>
      </c>
      <c r="I57" s="23">
        <v>1603.5</v>
      </c>
      <c r="J57" s="23">
        <v>1460</v>
      </c>
      <c r="K57" s="23">
        <v>1534</v>
      </c>
      <c r="L57" s="23">
        <v>943</v>
      </c>
      <c r="M57" s="23">
        <v>1243</v>
      </c>
      <c r="N57" s="11">
        <v>1.0392624728850326</v>
      </c>
      <c r="O57" s="12">
        <v>1.456337132736933</v>
      </c>
      <c r="P57" s="11">
        <v>1.0506849315068494</v>
      </c>
      <c r="Q57" s="12">
        <v>1.3181336161187698</v>
      </c>
      <c r="R57" s="72">
        <v>735</v>
      </c>
      <c r="S57" s="73">
        <v>5.3462585034013603</v>
      </c>
      <c r="T57" s="73">
        <v>3.8727891156462584</v>
      </c>
      <c r="U57" s="73">
        <v>9.2190476190476183</v>
      </c>
      <c r="W57" s="24">
        <f t="shared" si="0"/>
        <v>1.1664557888122842</v>
      </c>
      <c r="X57" s="20">
        <f t="shared" si="1"/>
        <v>5809.05</v>
      </c>
      <c r="Y57" s="20">
        <f t="shared" si="2"/>
        <v>6776</v>
      </c>
      <c r="Z57" s="22">
        <f t="shared" si="3"/>
        <v>966.94999999999982</v>
      </c>
      <c r="AA57" s="17">
        <f t="shared" si="4"/>
        <v>0.16645578881228423</v>
      </c>
    </row>
    <row r="58" spans="1:27">
      <c r="F58" s="21"/>
      <c r="G58" s="21"/>
      <c r="H58" s="21"/>
      <c r="I58" s="21"/>
      <c r="J58" s="21"/>
      <c r="K58" s="21"/>
      <c r="L58" s="21"/>
      <c r="M58" s="21"/>
      <c r="X58" s="21"/>
      <c r="Y58" s="21"/>
      <c r="Z58" s="21"/>
    </row>
    <row r="59" spans="1:27">
      <c r="C59" s="65" t="s">
        <v>102</v>
      </c>
      <c r="D59" s="66"/>
      <c r="E59" s="67"/>
      <c r="F59" s="64">
        <f>SUM(F8:F58)</f>
        <v>132701</v>
      </c>
      <c r="G59" s="64">
        <f t="shared" ref="G59:M59" si="6">SUM(G8:G58)</f>
        <v>130270.7</v>
      </c>
      <c r="H59" s="64">
        <f t="shared" si="6"/>
        <v>32866.800000000003</v>
      </c>
      <c r="I59" s="64">
        <f t="shared" si="6"/>
        <v>34345.199999999997</v>
      </c>
      <c r="J59" s="64">
        <f t="shared" si="6"/>
        <v>108673.60000000001</v>
      </c>
      <c r="K59" s="64">
        <f t="shared" si="6"/>
        <v>107894.25</v>
      </c>
      <c r="L59" s="64">
        <f t="shared" si="6"/>
        <v>21033.5</v>
      </c>
      <c r="M59" s="64">
        <f t="shared" si="6"/>
        <v>24260.15</v>
      </c>
      <c r="N59" s="26">
        <f>G59/F59</f>
        <v>0.98168589535873885</v>
      </c>
      <c r="O59" s="26">
        <f>I59/H59</f>
        <v>1.0449815619409251</v>
      </c>
      <c r="P59" s="26">
        <f>K59/J59</f>
        <v>0.99282852505116237</v>
      </c>
      <c r="Q59" s="26">
        <f>M59/L59</f>
        <v>1.1534052820500631</v>
      </c>
      <c r="R59" s="74">
        <f>SUM(R8:R58)</f>
        <v>28228</v>
      </c>
      <c r="S59" s="73">
        <f>(G59+K59)/R59</f>
        <v>8.4371882527986397</v>
      </c>
      <c r="T59" s="73">
        <f>(I59+M59)/R59</f>
        <v>2.076142482641349</v>
      </c>
      <c r="U59" s="73">
        <f>S59+T59</f>
        <v>10.51333073543999</v>
      </c>
      <c r="W59" s="24">
        <f>(G59+I59+K59+M59)/(F59+H59+J59+L59)</f>
        <v>1.0050644331773544</v>
      </c>
      <c r="X59" s="20">
        <f>F59+H59+J59+L59</f>
        <v>295274.90000000002</v>
      </c>
      <c r="Y59" s="20">
        <f>G59+I59+K59+M59</f>
        <v>296770.30000000005</v>
      </c>
      <c r="Z59" s="22">
        <f>Y59-X59</f>
        <v>1495.4000000000233</v>
      </c>
      <c r="AA59" s="17">
        <f>Z59/X59</f>
        <v>5.0644331773544689E-3</v>
      </c>
    </row>
    <row r="61" spans="1:27">
      <c r="B61" s="18" t="s">
        <v>113</v>
      </c>
      <c r="C61" s="18" t="s">
        <v>109</v>
      </c>
      <c r="D61" s="18" t="s">
        <v>110</v>
      </c>
      <c r="E61" s="18" t="s">
        <v>0</v>
      </c>
      <c r="F61" s="25">
        <v>1932</v>
      </c>
      <c r="G61" s="25">
        <v>2839</v>
      </c>
      <c r="H61" s="25">
        <v>646</v>
      </c>
      <c r="I61" s="25">
        <v>633.5</v>
      </c>
      <c r="J61" s="25">
        <v>2212</v>
      </c>
      <c r="K61" s="25">
        <v>3075</v>
      </c>
      <c r="L61" s="25">
        <v>322</v>
      </c>
      <c r="M61" s="25">
        <v>345</v>
      </c>
      <c r="N61" s="26">
        <v>1.4694616977225672</v>
      </c>
      <c r="O61" s="26">
        <v>0.98065015479876161</v>
      </c>
      <c r="P61" s="26">
        <v>1.3901446654611211</v>
      </c>
      <c r="Q61" s="26">
        <v>1.0714285714285714</v>
      </c>
      <c r="R61" s="74">
        <v>410</v>
      </c>
      <c r="S61" s="73">
        <v>14.424390243902439</v>
      </c>
      <c r="T61" s="73">
        <v>2.3865853658536587</v>
      </c>
      <c r="U61" s="73">
        <v>16.810975609756099</v>
      </c>
      <c r="W61" s="24">
        <f>(G61+I61+K61+M61)/(F61+H61+J61+L61)</f>
        <v>1.3482981220657277</v>
      </c>
      <c r="X61" s="20">
        <f>F61+H61+J61+L61</f>
        <v>5112</v>
      </c>
      <c r="Y61" s="20">
        <f>G61+I61+K61+M61</f>
        <v>6892.5</v>
      </c>
      <c r="Z61" s="22">
        <f>Y61-X61</f>
        <v>1780.5</v>
      </c>
      <c r="AA61" s="17">
        <f>Z61/X61</f>
        <v>0.34829812206572769</v>
      </c>
    </row>
    <row r="62" spans="1:27">
      <c r="B62" s="18" t="s">
        <v>113</v>
      </c>
      <c r="C62" s="18" t="s">
        <v>112</v>
      </c>
      <c r="D62" s="18" t="s">
        <v>62</v>
      </c>
      <c r="E62" s="18" t="s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6" t="s">
        <v>0</v>
      </c>
      <c r="O62" s="26" t="s">
        <v>0</v>
      </c>
      <c r="P62" s="26" t="s">
        <v>0</v>
      </c>
      <c r="Q62" s="26" t="s">
        <v>0</v>
      </c>
      <c r="R62" s="72"/>
      <c r="S62" s="73"/>
      <c r="T62" s="73"/>
      <c r="U62" s="73"/>
      <c r="W62" s="24" t="e">
        <f>(G62+I62+K62+M62)/(F62+H62+J62+L62)</f>
        <v>#DIV/0!</v>
      </c>
      <c r="X62" s="20">
        <f>F62+H62+J62+L62</f>
        <v>0</v>
      </c>
      <c r="Y62" s="20">
        <f>G62+I62+K62+M62</f>
        <v>0</v>
      </c>
      <c r="Z62" s="22">
        <f>Y62-X62</f>
        <v>0</v>
      </c>
      <c r="AA62" s="17" t="e">
        <f>Z62/X62</f>
        <v>#DIV/0!</v>
      </c>
    </row>
    <row r="65" spans="2:27">
      <c r="B65" s="28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69"/>
      <c r="S65" s="69"/>
      <c r="T65" s="69"/>
      <c r="U65" s="69"/>
      <c r="V65" s="29"/>
      <c r="W65" s="30"/>
      <c r="X65" s="29"/>
      <c r="Y65" s="29"/>
      <c r="Z65" s="29"/>
      <c r="AA65" s="31"/>
    </row>
    <row r="66" spans="2:27">
      <c r="B66" s="32" t="s">
        <v>104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70"/>
      <c r="S66" s="70"/>
      <c r="T66" s="70"/>
      <c r="U66" s="70"/>
      <c r="V66" s="33"/>
      <c r="W66" s="34"/>
      <c r="X66" s="33"/>
      <c r="Y66" s="33"/>
      <c r="Z66" s="33"/>
      <c r="AA66" s="35"/>
    </row>
    <row r="67" spans="2:27"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70"/>
      <c r="S67" s="70"/>
      <c r="T67" s="70"/>
      <c r="U67" s="70"/>
      <c r="V67" s="33"/>
      <c r="W67" s="34"/>
      <c r="X67" s="33"/>
      <c r="Y67" s="33"/>
      <c r="Z67" s="33"/>
      <c r="AA67" s="35"/>
    </row>
    <row r="68" spans="2:27">
      <c r="B68" s="32" t="s">
        <v>111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70"/>
      <c r="S68" s="70"/>
      <c r="T68" s="70"/>
      <c r="U68" s="70"/>
      <c r="V68" s="33"/>
      <c r="W68" s="34"/>
      <c r="X68" s="33"/>
      <c r="Y68" s="33"/>
      <c r="Z68" s="33"/>
      <c r="AA68" s="35"/>
    </row>
    <row r="69" spans="2:27"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70"/>
      <c r="S69" s="70"/>
      <c r="T69" s="70"/>
      <c r="U69" s="70"/>
      <c r="V69" s="33"/>
      <c r="W69" s="34"/>
      <c r="X69" s="33"/>
      <c r="Y69" s="33"/>
      <c r="Z69" s="33"/>
      <c r="AA69" s="35"/>
    </row>
    <row r="70" spans="2:27">
      <c r="B70" s="32" t="s">
        <v>105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70"/>
      <c r="S70" s="70"/>
      <c r="T70" s="70"/>
      <c r="U70" s="70"/>
      <c r="V70" s="33"/>
      <c r="W70" s="34"/>
      <c r="X70" s="33"/>
      <c r="Y70" s="33"/>
      <c r="Z70" s="33"/>
      <c r="AA70" s="35"/>
    </row>
    <row r="71" spans="2:27"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70"/>
      <c r="S71" s="70"/>
      <c r="T71" s="70"/>
      <c r="U71" s="70"/>
      <c r="V71" s="33"/>
      <c r="W71" s="34"/>
      <c r="X71" s="33"/>
      <c r="Y71" s="33"/>
      <c r="Z71" s="33"/>
      <c r="AA71" s="35"/>
    </row>
    <row r="72" spans="2:27">
      <c r="B72" s="49" t="s">
        <v>106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70"/>
      <c r="S72" s="70"/>
      <c r="T72" s="70"/>
      <c r="U72" s="70"/>
      <c r="V72" s="33"/>
      <c r="W72" s="34"/>
      <c r="X72" s="33"/>
      <c r="Y72" s="33"/>
      <c r="Z72" s="33"/>
      <c r="AA72" s="35"/>
    </row>
    <row r="73" spans="2:27">
      <c r="B73" s="49" t="s">
        <v>107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70"/>
      <c r="S73" s="70"/>
      <c r="T73" s="70"/>
      <c r="U73" s="70"/>
      <c r="V73" s="33"/>
      <c r="W73" s="34"/>
      <c r="X73" s="33"/>
      <c r="Y73" s="33"/>
      <c r="Z73" s="33"/>
      <c r="AA73" s="35"/>
    </row>
    <row r="74" spans="2:27">
      <c r="B74" s="49" t="s">
        <v>108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70"/>
      <c r="S74" s="70"/>
      <c r="T74" s="70"/>
      <c r="U74" s="70"/>
      <c r="V74" s="33"/>
      <c r="W74" s="34"/>
      <c r="X74" s="33"/>
      <c r="Y74" s="33"/>
      <c r="Z74" s="33"/>
      <c r="AA74" s="35"/>
    </row>
    <row r="75" spans="2:27"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71"/>
      <c r="S75" s="71"/>
      <c r="T75" s="71"/>
      <c r="U75" s="71"/>
      <c r="V75" s="37"/>
      <c r="W75" s="38"/>
      <c r="X75" s="37"/>
      <c r="Y75" s="37"/>
      <c r="Z75" s="37"/>
      <c r="AA75" s="39"/>
    </row>
  </sheetData>
  <mergeCells count="24">
    <mergeCell ref="R6:R7"/>
    <mergeCell ref="U6:U7"/>
    <mergeCell ref="J6:K6"/>
    <mergeCell ref="L6:M6"/>
    <mergeCell ref="S6:S7"/>
    <mergeCell ref="T6:T7"/>
    <mergeCell ref="N6:N7"/>
    <mergeCell ref="Q6:Q7"/>
    <mergeCell ref="W2:AA4"/>
    <mergeCell ref="A4:B4"/>
    <mergeCell ref="F5:I5"/>
    <mergeCell ref="N5:O5"/>
    <mergeCell ref="A5:B5"/>
    <mergeCell ref="H3:M3"/>
    <mergeCell ref="P5:Q5"/>
    <mergeCell ref="R5:U5"/>
    <mergeCell ref="O6:O7"/>
    <mergeCell ref="P6:P7"/>
    <mergeCell ref="D6:E6"/>
    <mergeCell ref="J5:M5"/>
    <mergeCell ref="A6:B6"/>
    <mergeCell ref="C6:C7"/>
    <mergeCell ref="F6:G6"/>
    <mergeCell ref="H6:I6"/>
  </mergeCells>
  <phoneticPr fontId="31" type="noConversion"/>
  <conditionalFormatting sqref="R6:R7">
    <cfRule type="expression" dxfId="9" priority="5" stopIfTrue="1">
      <formula>$A$1="N"</formula>
    </cfRule>
  </conditionalFormatting>
  <conditionalFormatting sqref="R8:R57">
    <cfRule type="expression" dxfId="8" priority="4" stopIfTrue="1">
      <formula>$A$1="N"</formula>
    </cfRule>
  </conditionalFormatting>
  <conditionalFormatting sqref="R59">
    <cfRule type="expression" dxfId="7" priority="3" stopIfTrue="1">
      <formula>$A$1="N"</formula>
    </cfRule>
  </conditionalFormatting>
  <conditionalFormatting sqref="R61">
    <cfRule type="expression" dxfId="6" priority="2" stopIfTrue="1">
      <formula>$A$1="N"</formula>
    </cfRule>
  </conditionalFormatting>
  <conditionalFormatting sqref="R62">
    <cfRule type="expression" dxfId="5" priority="1" stopIfTrue="1">
      <formula>$A$1="N"</formula>
    </cfRule>
  </conditionalFormatting>
  <dataValidations count="1">
    <dataValidation type="whole" operator="greaterThanOrEqual" allowBlank="1" showInputMessage="1" showErrorMessage="1" sqref="R61:R62 R59 R8:R57">
      <formula1>0</formula1>
    </dataValidation>
  </dataValidations>
  <pageMargins left="0.28000000000000003" right="0.21" top="0.48" bottom="0.52" header="0.43" footer="0.16"/>
  <pageSetup paperSize="8" scale="62" orientation="landscape" r:id="rId1"/>
  <headerFooter alignWithMargins="0"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77"/>
  <sheetViews>
    <sheetView tabSelected="1" topLeftCell="B7" zoomScale="62" zoomScaleNormal="62" workbookViewId="0">
      <selection activeCell="X61" sqref="X61"/>
    </sheetView>
  </sheetViews>
  <sheetFormatPr defaultRowHeight="12.75"/>
  <cols>
    <col min="1" max="1" width="0" hidden="1" customWidth="1"/>
    <col min="2" max="2" width="36.28515625" customWidth="1"/>
    <col min="3" max="3" width="32.5703125" bestFit="1" customWidth="1"/>
    <col min="4" max="4" width="32.5703125" customWidth="1"/>
    <col min="5" max="6" width="32.42578125" hidden="1" customWidth="1"/>
    <col min="7" max="8" width="9.5703125" bestFit="1" customWidth="1"/>
    <col min="9" max="10" width="9.28515625" bestFit="1" customWidth="1"/>
    <col min="11" max="12" width="9.5703125" bestFit="1" customWidth="1"/>
    <col min="13" max="14" width="9.28515625" bestFit="1" customWidth="1"/>
    <col min="19" max="22" width="9.140625" style="68"/>
    <col min="23" max="23" width="2.85546875" customWidth="1"/>
    <col min="24" max="24" width="9.140625" style="19"/>
    <col min="25" max="25" width="11.140625" customWidth="1"/>
    <col min="26" max="26" width="11" customWidth="1"/>
    <col min="27" max="28" width="9.7109375" customWidth="1"/>
  </cols>
  <sheetData>
    <row r="1" spans="1:28" ht="33.75">
      <c r="A1" s="28"/>
      <c r="B1" s="52" t="s">
        <v>91</v>
      </c>
      <c r="C1" s="53"/>
      <c r="D1" s="53"/>
      <c r="E1" s="53"/>
      <c r="F1" s="53"/>
      <c r="G1" s="53"/>
      <c r="H1" s="53"/>
      <c r="I1" s="54"/>
      <c r="J1" s="54"/>
      <c r="K1" s="54"/>
      <c r="L1" s="54"/>
      <c r="M1" s="54"/>
      <c r="N1" s="55" t="s">
        <v>78</v>
      </c>
      <c r="O1" s="53"/>
      <c r="P1" s="56"/>
      <c r="Q1" s="53"/>
      <c r="R1" s="2"/>
      <c r="S1" s="2"/>
      <c r="T1" s="2"/>
      <c r="U1" s="2"/>
      <c r="V1" s="2"/>
      <c r="X1" s="40"/>
      <c r="Y1" s="41"/>
      <c r="Z1" s="41"/>
      <c r="AA1" s="41"/>
      <c r="AB1" s="42"/>
    </row>
    <row r="2" spans="1:28" ht="33.75">
      <c r="A2" s="32"/>
      <c r="B2" s="57" t="s">
        <v>92</v>
      </c>
      <c r="C2" s="58"/>
      <c r="D2" s="58"/>
      <c r="E2" s="58"/>
      <c r="F2" s="58"/>
      <c r="G2" s="58"/>
      <c r="H2" s="58"/>
      <c r="I2" s="1"/>
      <c r="J2" s="1"/>
      <c r="K2" s="1"/>
      <c r="L2" s="1"/>
      <c r="M2" s="1"/>
      <c r="N2" s="1"/>
      <c r="O2" s="3"/>
      <c r="P2" s="59" t="str">
        <f ca="1">summary!O2</f>
        <v>February_2016-17</v>
      </c>
      <c r="Q2" s="3"/>
      <c r="R2" s="3"/>
      <c r="S2" s="3"/>
      <c r="T2" s="3"/>
      <c r="U2" s="3"/>
      <c r="V2" s="3"/>
      <c r="X2" s="87" t="s">
        <v>101</v>
      </c>
      <c r="Y2" s="88"/>
      <c r="Z2" s="88"/>
      <c r="AA2" s="88"/>
      <c r="AB2" s="89"/>
    </row>
    <row r="3" spans="1:28" ht="18">
      <c r="A3" s="32"/>
      <c r="B3" s="2"/>
      <c r="C3" s="2"/>
      <c r="D3" s="2"/>
      <c r="E3" s="2"/>
      <c r="F3" s="2"/>
      <c r="G3" s="2"/>
      <c r="H3" s="2"/>
      <c r="I3" s="95"/>
      <c r="J3" s="95"/>
      <c r="K3" s="95"/>
      <c r="L3" s="95"/>
      <c r="M3" s="95"/>
      <c r="N3" s="95"/>
      <c r="O3" s="2"/>
      <c r="P3" s="2"/>
      <c r="Q3" s="2"/>
      <c r="R3" s="2"/>
      <c r="S3" s="2"/>
      <c r="T3" s="2"/>
      <c r="U3" s="2"/>
      <c r="V3" s="2"/>
      <c r="X3" s="87"/>
      <c r="Y3" s="88"/>
      <c r="Z3" s="88"/>
      <c r="AA3" s="88"/>
      <c r="AB3" s="89"/>
    </row>
    <row r="4" spans="1:28" ht="18">
      <c r="A4" s="90" t="s">
        <v>0</v>
      </c>
      <c r="B4" s="91"/>
      <c r="C4" s="61"/>
      <c r="D4" s="61"/>
      <c r="E4" s="62" t="s">
        <v>0</v>
      </c>
      <c r="F4" s="62" t="s">
        <v>0</v>
      </c>
      <c r="G4" s="60"/>
      <c r="H4" s="60"/>
      <c r="I4" s="60"/>
      <c r="J4" s="60"/>
      <c r="K4" s="60"/>
      <c r="L4" s="60"/>
      <c r="M4" s="60"/>
      <c r="N4" s="60"/>
      <c r="O4" s="4"/>
      <c r="P4" s="2"/>
      <c r="Q4" s="2"/>
      <c r="R4" s="2"/>
      <c r="S4" s="2"/>
      <c r="T4" s="2"/>
      <c r="U4" s="2"/>
      <c r="V4" s="2"/>
      <c r="X4" s="87"/>
      <c r="Y4" s="88"/>
      <c r="Z4" s="88"/>
      <c r="AA4" s="88"/>
      <c r="AB4" s="89"/>
    </row>
    <row r="5" spans="1:28">
      <c r="A5" s="93" t="s">
        <v>0</v>
      </c>
      <c r="B5" s="94"/>
      <c r="C5" s="60"/>
      <c r="D5" s="60"/>
      <c r="E5" s="63"/>
      <c r="F5" s="63"/>
      <c r="G5" s="82" t="s">
        <v>86</v>
      </c>
      <c r="H5" s="82"/>
      <c r="I5" s="82"/>
      <c r="J5" s="82"/>
      <c r="K5" s="82" t="s">
        <v>87</v>
      </c>
      <c r="L5" s="82"/>
      <c r="M5" s="82"/>
      <c r="N5" s="82"/>
      <c r="O5" s="83" t="s">
        <v>86</v>
      </c>
      <c r="P5" s="92"/>
      <c r="Q5" s="83" t="s">
        <v>87</v>
      </c>
      <c r="R5" s="96"/>
      <c r="S5" s="97" t="s">
        <v>117</v>
      </c>
      <c r="T5" s="98"/>
      <c r="U5" s="98"/>
      <c r="V5" s="98"/>
      <c r="X5" s="43"/>
      <c r="Y5" s="44"/>
      <c r="Z5" s="44"/>
      <c r="AA5" s="44"/>
      <c r="AB5" s="45"/>
    </row>
    <row r="6" spans="1:28">
      <c r="A6" s="83" t="s">
        <v>57</v>
      </c>
      <c r="B6" s="84"/>
      <c r="C6" s="85" t="s">
        <v>61</v>
      </c>
      <c r="D6" s="75"/>
      <c r="E6" s="80" t="s">
        <v>60</v>
      </c>
      <c r="F6" s="81"/>
      <c r="G6" s="78" t="s">
        <v>52</v>
      </c>
      <c r="H6" s="78"/>
      <c r="I6" s="78" t="s">
        <v>88</v>
      </c>
      <c r="J6" s="78"/>
      <c r="K6" s="78" t="s">
        <v>52</v>
      </c>
      <c r="L6" s="78"/>
      <c r="M6" s="78" t="s">
        <v>88</v>
      </c>
      <c r="N6" s="78"/>
      <c r="O6" s="78" t="s">
        <v>89</v>
      </c>
      <c r="P6" s="78" t="s">
        <v>90</v>
      </c>
      <c r="Q6" s="79" t="s">
        <v>89</v>
      </c>
      <c r="R6" s="79" t="s">
        <v>90</v>
      </c>
      <c r="S6" s="99" t="s">
        <v>118</v>
      </c>
      <c r="T6" s="100" t="s">
        <v>119</v>
      </c>
      <c r="U6" s="100" t="s">
        <v>88</v>
      </c>
      <c r="V6" s="100" t="s">
        <v>120</v>
      </c>
      <c r="X6" s="46"/>
      <c r="Y6" s="47"/>
      <c r="Z6" s="47"/>
      <c r="AA6" s="47"/>
      <c r="AB6" s="48"/>
    </row>
    <row r="7" spans="1:28" ht="153">
      <c r="A7" s="5" t="s">
        <v>58</v>
      </c>
      <c r="B7" s="5" t="s">
        <v>59</v>
      </c>
      <c r="C7" s="86"/>
      <c r="D7" s="76" t="s">
        <v>122</v>
      </c>
      <c r="E7" s="6" t="s">
        <v>55</v>
      </c>
      <c r="F7" s="6" t="s">
        <v>56</v>
      </c>
      <c r="G7" s="7" t="s">
        <v>84</v>
      </c>
      <c r="H7" s="7" t="s">
        <v>85</v>
      </c>
      <c r="I7" s="8" t="s">
        <v>84</v>
      </c>
      <c r="J7" s="8" t="s">
        <v>85</v>
      </c>
      <c r="K7" s="8" t="s">
        <v>84</v>
      </c>
      <c r="L7" s="8" t="s">
        <v>85</v>
      </c>
      <c r="M7" s="8" t="s">
        <v>84</v>
      </c>
      <c r="N7" s="8" t="s">
        <v>85</v>
      </c>
      <c r="O7" s="78"/>
      <c r="P7" s="78"/>
      <c r="Q7" s="78"/>
      <c r="R7" s="78"/>
      <c r="S7" s="99"/>
      <c r="T7" s="101"/>
      <c r="U7" s="101"/>
      <c r="V7" s="101"/>
      <c r="X7" s="13" t="s">
        <v>100</v>
      </c>
      <c r="Y7" s="14" t="s">
        <v>96</v>
      </c>
      <c r="Z7" s="14" t="s">
        <v>97</v>
      </c>
      <c r="AA7" s="15" t="s">
        <v>98</v>
      </c>
      <c r="AB7" s="16" t="s">
        <v>99</v>
      </c>
    </row>
    <row r="8" spans="1:28">
      <c r="A8" s="50" t="s">
        <v>0</v>
      </c>
      <c r="B8" s="27" t="s">
        <v>46</v>
      </c>
      <c r="C8" s="27" t="s">
        <v>44</v>
      </c>
      <c r="D8" s="27" t="s">
        <v>44</v>
      </c>
      <c r="E8" s="27" t="s">
        <v>73</v>
      </c>
      <c r="F8" s="27" t="s">
        <v>77</v>
      </c>
      <c r="G8" s="51">
        <v>1014</v>
      </c>
      <c r="H8" s="51">
        <v>877.5</v>
      </c>
      <c r="I8" s="51">
        <v>725</v>
      </c>
      <c r="J8" s="51">
        <v>662.5</v>
      </c>
      <c r="K8" s="51">
        <v>675</v>
      </c>
      <c r="L8" s="51">
        <v>675</v>
      </c>
      <c r="M8" s="51">
        <v>350</v>
      </c>
      <c r="N8" s="51">
        <v>337.5</v>
      </c>
      <c r="O8" s="11">
        <v>0.86538461538461542</v>
      </c>
      <c r="P8" s="12">
        <v>0.91379310344827591</v>
      </c>
      <c r="Q8" s="11">
        <v>1</v>
      </c>
      <c r="R8" s="12">
        <v>0.9642857142857143</v>
      </c>
      <c r="S8" s="72">
        <v>313</v>
      </c>
      <c r="T8" s="73">
        <v>4.960063897763578</v>
      </c>
      <c r="U8" s="73">
        <v>3.1948881789137382</v>
      </c>
      <c r="V8" s="73">
        <v>8.1549520766773167</v>
      </c>
      <c r="X8" s="24">
        <f>(H8+J8+L8+N8)/(G8+I8+K8+M8)</f>
        <v>0.92348046309696097</v>
      </c>
      <c r="Y8" s="20">
        <f>G8+I8+K8+M8</f>
        <v>2764</v>
      </c>
      <c r="Z8" s="20">
        <f>H8+J8+L8+N8</f>
        <v>2552.5</v>
      </c>
      <c r="AA8" s="22">
        <f>Z8-Y8</f>
        <v>-211.5</v>
      </c>
      <c r="AB8" s="17">
        <f>AA8/Y8</f>
        <v>-7.6519536903039073E-2</v>
      </c>
    </row>
    <row r="9" spans="1:28" ht="12.75" customHeight="1">
      <c r="A9" s="9" t="s">
        <v>0</v>
      </c>
      <c r="B9" s="10" t="s">
        <v>46</v>
      </c>
      <c r="C9" s="10" t="s">
        <v>8</v>
      </c>
      <c r="D9" s="10" t="s">
        <v>8</v>
      </c>
      <c r="E9" s="10" t="s">
        <v>81</v>
      </c>
      <c r="F9" s="10" t="s">
        <v>0</v>
      </c>
      <c r="G9" s="23">
        <v>1300</v>
      </c>
      <c r="H9" s="23">
        <v>1085.5</v>
      </c>
      <c r="I9" s="23">
        <v>1848</v>
      </c>
      <c r="J9" s="23">
        <v>2712</v>
      </c>
      <c r="K9" s="23">
        <v>700</v>
      </c>
      <c r="L9" s="23">
        <v>687.5</v>
      </c>
      <c r="M9" s="23">
        <v>700</v>
      </c>
      <c r="N9" s="23">
        <v>737.5</v>
      </c>
      <c r="O9" s="11">
        <v>0.83499999999999996</v>
      </c>
      <c r="P9" s="12">
        <v>1.4675324675324675</v>
      </c>
      <c r="Q9" s="11">
        <v>0.9821428571428571</v>
      </c>
      <c r="R9" s="12">
        <v>1.0535714285714286</v>
      </c>
      <c r="S9" s="72">
        <v>727</v>
      </c>
      <c r="T9" s="73">
        <v>2.4387895460797799</v>
      </c>
      <c r="U9" s="73">
        <v>4.7448418156808803</v>
      </c>
      <c r="V9" s="73">
        <v>7.1836313617606606</v>
      </c>
      <c r="X9" s="24">
        <f t="shared" ref="X9:X59" si="0">(H9+J9+L9+N9)/(G9+I9+K9+M9)</f>
        <v>1.1483069481090589</v>
      </c>
      <c r="Y9" s="20">
        <f t="shared" ref="Y9:Z59" si="1">G9+I9+K9+M9</f>
        <v>4548</v>
      </c>
      <c r="Z9" s="20">
        <f t="shared" si="1"/>
        <v>5222.5</v>
      </c>
      <c r="AA9" s="22">
        <f t="shared" ref="AA9:AA59" si="2">Z9-Y9</f>
        <v>674.5</v>
      </c>
      <c r="AB9" s="17">
        <f t="shared" ref="AB9:AB59" si="3">AA9/Y9</f>
        <v>0.14830694810905892</v>
      </c>
    </row>
    <row r="10" spans="1:28" ht="12.75" customHeight="1">
      <c r="A10" s="9" t="s">
        <v>0</v>
      </c>
      <c r="B10" s="10" t="s">
        <v>46</v>
      </c>
      <c r="C10" s="10" t="s">
        <v>45</v>
      </c>
      <c r="D10" s="10" t="s">
        <v>45</v>
      </c>
      <c r="E10" s="10" t="s">
        <v>73</v>
      </c>
      <c r="F10" s="10" t="s">
        <v>0</v>
      </c>
      <c r="G10" s="23">
        <v>1300</v>
      </c>
      <c r="H10" s="23">
        <v>1162.5</v>
      </c>
      <c r="I10" s="23">
        <v>1310</v>
      </c>
      <c r="J10" s="23">
        <v>1464.5</v>
      </c>
      <c r="K10" s="23">
        <v>700</v>
      </c>
      <c r="L10" s="23">
        <v>700</v>
      </c>
      <c r="M10" s="23">
        <v>1050</v>
      </c>
      <c r="N10" s="23">
        <v>1037.5</v>
      </c>
      <c r="O10" s="11">
        <v>0.89423076923076927</v>
      </c>
      <c r="P10" s="12">
        <v>1.1179389312977099</v>
      </c>
      <c r="Q10" s="11">
        <v>1</v>
      </c>
      <c r="R10" s="12">
        <v>0.98809523809523814</v>
      </c>
      <c r="S10" s="72">
        <v>532</v>
      </c>
      <c r="T10" s="73">
        <v>3.5009398496240602</v>
      </c>
      <c r="U10" s="73">
        <v>4.7030075187969924</v>
      </c>
      <c r="V10" s="73">
        <v>8.2039473684210531</v>
      </c>
      <c r="X10" s="24">
        <f t="shared" si="0"/>
        <v>1.0010321100917432</v>
      </c>
      <c r="Y10" s="20">
        <f t="shared" si="1"/>
        <v>4360</v>
      </c>
      <c r="Z10" s="20">
        <f t="shared" si="1"/>
        <v>4364.5</v>
      </c>
      <c r="AA10" s="22">
        <f t="shared" si="2"/>
        <v>4.5</v>
      </c>
      <c r="AB10" s="17">
        <f t="shared" si="3"/>
        <v>1.0321100917431193E-3</v>
      </c>
    </row>
    <row r="11" spans="1:28">
      <c r="A11" s="9"/>
      <c r="B11" s="10" t="s">
        <v>35</v>
      </c>
      <c r="C11" s="10" t="s">
        <v>9</v>
      </c>
      <c r="D11" s="10" t="s">
        <v>9</v>
      </c>
      <c r="E11" s="10" t="s">
        <v>63</v>
      </c>
      <c r="F11" s="10" t="s">
        <v>0</v>
      </c>
      <c r="G11" s="23">
        <v>1637</v>
      </c>
      <c r="H11" s="23">
        <v>1514</v>
      </c>
      <c r="I11" s="23">
        <v>588.5</v>
      </c>
      <c r="J11" s="23">
        <v>519.5</v>
      </c>
      <c r="K11" s="23">
        <v>1177</v>
      </c>
      <c r="L11" s="23">
        <v>1103</v>
      </c>
      <c r="M11" s="23">
        <v>531</v>
      </c>
      <c r="N11" s="23">
        <v>485</v>
      </c>
      <c r="O11" s="11">
        <v>0.92486255345143553</v>
      </c>
      <c r="P11" s="12">
        <v>0.88275276125743418</v>
      </c>
      <c r="Q11" s="11">
        <v>0.93712829226847916</v>
      </c>
      <c r="R11" s="12">
        <v>0.91337099811676081</v>
      </c>
      <c r="S11" s="72">
        <v>430</v>
      </c>
      <c r="T11" s="73">
        <v>6.0860465116279068</v>
      </c>
      <c r="U11" s="73">
        <v>2.3360465116279068</v>
      </c>
      <c r="V11" s="73">
        <v>8.4220930232558135</v>
      </c>
      <c r="X11" s="24">
        <f>(H11+J11+L11+N11)/(G11+I11+K11+M11)</f>
        <v>0.92068132706241257</v>
      </c>
      <c r="Y11" s="20">
        <f>G11+I11+K11+M11</f>
        <v>3933.5</v>
      </c>
      <c r="Z11" s="20">
        <f>H11+J11+L11+N11</f>
        <v>3621.5</v>
      </c>
      <c r="AA11" s="22">
        <f>Z11-Y11</f>
        <v>-312</v>
      </c>
      <c r="AB11" s="17">
        <f>AA11/Y11</f>
        <v>-7.9318672937587389E-2</v>
      </c>
    </row>
    <row r="12" spans="1:28">
      <c r="A12" s="9" t="s">
        <v>0</v>
      </c>
      <c r="B12" s="10" t="s">
        <v>35</v>
      </c>
      <c r="C12" s="10" t="s">
        <v>6</v>
      </c>
      <c r="D12" s="10" t="s">
        <v>6</v>
      </c>
      <c r="E12" s="10" t="s">
        <v>65</v>
      </c>
      <c r="F12" s="10" t="s">
        <v>66</v>
      </c>
      <c r="G12" s="23">
        <v>2558.5</v>
      </c>
      <c r="H12" s="23">
        <v>2478</v>
      </c>
      <c r="I12" s="23">
        <v>199.5</v>
      </c>
      <c r="J12" s="23">
        <v>138</v>
      </c>
      <c r="K12" s="23">
        <v>1608.7</v>
      </c>
      <c r="L12" s="23">
        <v>1597</v>
      </c>
      <c r="M12" s="23">
        <v>175.5</v>
      </c>
      <c r="N12" s="23">
        <v>150.5</v>
      </c>
      <c r="O12" s="11">
        <v>0.96853625170998636</v>
      </c>
      <c r="P12" s="12">
        <v>0.69172932330827064</v>
      </c>
      <c r="Q12" s="11">
        <v>0.99272704668365763</v>
      </c>
      <c r="R12" s="12">
        <v>0.85754985754985757</v>
      </c>
      <c r="S12" s="72">
        <v>488</v>
      </c>
      <c r="T12" s="73">
        <v>8.3504098360655732</v>
      </c>
      <c r="U12" s="73">
        <v>0.59118852459016391</v>
      </c>
      <c r="V12" s="73">
        <v>8.9415983606557372</v>
      </c>
      <c r="X12" s="24">
        <f t="shared" si="0"/>
        <v>0.96065783100700108</v>
      </c>
      <c r="Y12" s="20">
        <f t="shared" si="1"/>
        <v>4542.2</v>
      </c>
      <c r="Z12" s="20">
        <f t="shared" si="1"/>
        <v>4363.5</v>
      </c>
      <c r="AA12" s="22">
        <f t="shared" si="2"/>
        <v>-178.69999999999982</v>
      </c>
      <c r="AB12" s="17">
        <f t="shared" si="3"/>
        <v>-3.9342168992998951E-2</v>
      </c>
    </row>
    <row r="13" spans="1:28">
      <c r="A13" s="9" t="s">
        <v>0</v>
      </c>
      <c r="B13" s="10" t="s">
        <v>35</v>
      </c>
      <c r="C13" s="10" t="s">
        <v>10</v>
      </c>
      <c r="D13" s="10" t="s">
        <v>10</v>
      </c>
      <c r="E13" s="10" t="s">
        <v>68</v>
      </c>
      <c r="F13" s="10" t="s">
        <v>0</v>
      </c>
      <c r="G13" s="23">
        <v>2117</v>
      </c>
      <c r="H13" s="23">
        <v>2028.5</v>
      </c>
      <c r="I13" s="23">
        <v>197.5</v>
      </c>
      <c r="J13" s="23">
        <v>154</v>
      </c>
      <c r="K13" s="23">
        <v>1351</v>
      </c>
      <c r="L13" s="23">
        <v>1339.5</v>
      </c>
      <c r="M13" s="23">
        <v>108.5</v>
      </c>
      <c r="N13" s="23">
        <v>121</v>
      </c>
      <c r="O13" s="11">
        <v>0.95819555975436943</v>
      </c>
      <c r="P13" s="12">
        <v>0.77974683544303802</v>
      </c>
      <c r="Q13" s="11">
        <v>0.99148778682457439</v>
      </c>
      <c r="R13" s="12">
        <v>1.1152073732718895</v>
      </c>
      <c r="S13" s="72">
        <v>733</v>
      </c>
      <c r="T13" s="73">
        <v>4.5948158253751705</v>
      </c>
      <c r="U13" s="73">
        <v>0.37517053206002726</v>
      </c>
      <c r="V13" s="73">
        <v>4.9699863574351975</v>
      </c>
      <c r="X13" s="24">
        <f t="shared" si="0"/>
        <v>0.96528881822999468</v>
      </c>
      <c r="Y13" s="20">
        <f t="shared" si="1"/>
        <v>3774</v>
      </c>
      <c r="Z13" s="20">
        <f t="shared" si="1"/>
        <v>3643</v>
      </c>
      <c r="AA13" s="22">
        <f t="shared" si="2"/>
        <v>-131</v>
      </c>
      <c r="AB13" s="17">
        <f t="shared" si="3"/>
        <v>-3.4711181770005296E-2</v>
      </c>
    </row>
    <row r="14" spans="1:28">
      <c r="A14" s="9" t="s">
        <v>0</v>
      </c>
      <c r="B14" s="10" t="s">
        <v>35</v>
      </c>
      <c r="C14" s="10" t="s">
        <v>11</v>
      </c>
      <c r="D14" s="10" t="s">
        <v>11</v>
      </c>
      <c r="E14" s="10" t="s">
        <v>65</v>
      </c>
      <c r="F14" s="10" t="s">
        <v>64</v>
      </c>
      <c r="G14" s="23">
        <v>1527</v>
      </c>
      <c r="H14" s="23">
        <v>1537.5</v>
      </c>
      <c r="I14" s="23">
        <v>98</v>
      </c>
      <c r="J14" s="23">
        <v>85.5</v>
      </c>
      <c r="K14" s="23">
        <v>910</v>
      </c>
      <c r="L14" s="23">
        <v>885</v>
      </c>
      <c r="M14" s="23">
        <v>107.5</v>
      </c>
      <c r="N14" s="23">
        <v>83.5</v>
      </c>
      <c r="O14" s="11">
        <v>1.0068762278978389</v>
      </c>
      <c r="P14" s="12">
        <v>0.87244897959183676</v>
      </c>
      <c r="Q14" s="11">
        <v>0.97252747252747251</v>
      </c>
      <c r="R14" s="12">
        <v>0.77674418604651163</v>
      </c>
      <c r="S14" s="72">
        <v>342</v>
      </c>
      <c r="T14" s="73">
        <v>7.083333333333333</v>
      </c>
      <c r="U14" s="73">
        <v>0.49415204678362573</v>
      </c>
      <c r="V14" s="73">
        <v>7.5774853801169586</v>
      </c>
      <c r="X14" s="24">
        <f t="shared" si="0"/>
        <v>0.98070009460737939</v>
      </c>
      <c r="Y14" s="20">
        <f t="shared" si="1"/>
        <v>2642.5</v>
      </c>
      <c r="Z14" s="20">
        <f t="shared" si="1"/>
        <v>2591.5</v>
      </c>
      <c r="AA14" s="22">
        <f t="shared" si="2"/>
        <v>-51</v>
      </c>
      <c r="AB14" s="17">
        <f t="shared" si="3"/>
        <v>-1.9299905392620626E-2</v>
      </c>
    </row>
    <row r="15" spans="1:28">
      <c r="A15" s="9" t="s">
        <v>0</v>
      </c>
      <c r="B15" s="10" t="s">
        <v>35</v>
      </c>
      <c r="C15" s="10" t="s">
        <v>12</v>
      </c>
      <c r="D15" s="10" t="s">
        <v>12</v>
      </c>
      <c r="E15" s="10" t="s">
        <v>63</v>
      </c>
      <c r="F15" s="10" t="s">
        <v>0</v>
      </c>
      <c r="G15" s="23">
        <v>1984</v>
      </c>
      <c r="H15" s="23">
        <v>1818.5</v>
      </c>
      <c r="I15" s="23">
        <v>706</v>
      </c>
      <c r="J15" s="23">
        <v>656</v>
      </c>
      <c r="K15" s="23">
        <v>1375</v>
      </c>
      <c r="L15" s="23">
        <v>1312.5</v>
      </c>
      <c r="M15" s="23">
        <v>566.5</v>
      </c>
      <c r="N15" s="23">
        <v>550</v>
      </c>
      <c r="O15" s="11">
        <v>0.91658266129032262</v>
      </c>
      <c r="P15" s="12">
        <v>0.92917847025495748</v>
      </c>
      <c r="Q15" s="11">
        <v>0.95454545454545459</v>
      </c>
      <c r="R15" s="12">
        <v>0.970873786407767</v>
      </c>
      <c r="S15" s="72">
        <v>532</v>
      </c>
      <c r="T15" s="73">
        <v>5.8853383458646613</v>
      </c>
      <c r="U15" s="73">
        <v>2.2669172932330826</v>
      </c>
      <c r="V15" s="73">
        <v>8.1522556390977439</v>
      </c>
      <c r="X15" s="24">
        <f t="shared" si="0"/>
        <v>0.93641368886969667</v>
      </c>
      <c r="Y15" s="20">
        <f t="shared" si="1"/>
        <v>4631.5</v>
      </c>
      <c r="Z15" s="20">
        <f t="shared" si="1"/>
        <v>4337</v>
      </c>
      <c r="AA15" s="22">
        <f t="shared" si="2"/>
        <v>-294.5</v>
      </c>
      <c r="AB15" s="17">
        <f t="shared" si="3"/>
        <v>-6.3586311130303358E-2</v>
      </c>
    </row>
    <row r="16" spans="1:28">
      <c r="A16" s="9" t="s">
        <v>0</v>
      </c>
      <c r="B16" s="10" t="s">
        <v>35</v>
      </c>
      <c r="C16" s="10" t="s">
        <v>13</v>
      </c>
      <c r="D16" s="10" t="s">
        <v>13</v>
      </c>
      <c r="E16" s="10" t="s">
        <v>80</v>
      </c>
      <c r="F16" s="10" t="s">
        <v>83</v>
      </c>
      <c r="G16" s="23">
        <v>2345</v>
      </c>
      <c r="H16" s="23">
        <v>2305</v>
      </c>
      <c r="I16" s="23">
        <v>597</v>
      </c>
      <c r="J16" s="23">
        <v>535.5</v>
      </c>
      <c r="K16" s="23">
        <v>1371.5</v>
      </c>
      <c r="L16" s="23">
        <v>1371.5</v>
      </c>
      <c r="M16" s="23">
        <v>330.5</v>
      </c>
      <c r="N16" s="23">
        <v>293</v>
      </c>
      <c r="O16" s="11">
        <v>0.98294243070362475</v>
      </c>
      <c r="P16" s="12">
        <v>0.89698492462311563</v>
      </c>
      <c r="Q16" s="11">
        <v>1</v>
      </c>
      <c r="R16" s="12">
        <v>0.88653555219364599</v>
      </c>
      <c r="S16" s="72">
        <v>597</v>
      </c>
      <c r="T16" s="73">
        <v>6.158291457286432</v>
      </c>
      <c r="U16" s="73">
        <v>1.3877721943048575</v>
      </c>
      <c r="V16" s="73">
        <v>7.5460636515912896</v>
      </c>
      <c r="X16" s="24">
        <f t="shared" si="0"/>
        <v>0.97006890611541774</v>
      </c>
      <c r="Y16" s="20">
        <f t="shared" si="1"/>
        <v>4644</v>
      </c>
      <c r="Z16" s="20">
        <f t="shared" si="1"/>
        <v>4505</v>
      </c>
      <c r="AA16" s="22">
        <f t="shared" si="2"/>
        <v>-139</v>
      </c>
      <c r="AB16" s="17">
        <f t="shared" si="3"/>
        <v>-2.9931093884582257E-2</v>
      </c>
    </row>
    <row r="17" spans="1:28">
      <c r="A17" s="9" t="s">
        <v>0</v>
      </c>
      <c r="B17" s="10" t="s">
        <v>35</v>
      </c>
      <c r="C17" s="10" t="s">
        <v>50</v>
      </c>
      <c r="D17" s="10" t="s">
        <v>50</v>
      </c>
      <c r="E17" s="10" t="s">
        <v>69</v>
      </c>
      <c r="F17" s="10" t="s">
        <v>0</v>
      </c>
      <c r="G17" s="23">
        <v>3840</v>
      </c>
      <c r="H17" s="23">
        <v>3840</v>
      </c>
      <c r="I17" s="23">
        <v>167.5</v>
      </c>
      <c r="J17" s="23">
        <v>167.5</v>
      </c>
      <c r="K17" s="23">
        <v>3712.5</v>
      </c>
      <c r="L17" s="23">
        <v>3712.5</v>
      </c>
      <c r="M17" s="23">
        <v>87.5</v>
      </c>
      <c r="N17" s="23">
        <v>87.5</v>
      </c>
      <c r="O17" s="11">
        <v>1</v>
      </c>
      <c r="P17" s="12">
        <v>1</v>
      </c>
      <c r="Q17" s="11">
        <v>1</v>
      </c>
      <c r="R17" s="12">
        <v>1</v>
      </c>
      <c r="S17" s="72">
        <v>288</v>
      </c>
      <c r="T17" s="73">
        <v>26.223958333333332</v>
      </c>
      <c r="U17" s="73">
        <v>0.88541666666666663</v>
      </c>
      <c r="V17" s="73">
        <v>27.109375</v>
      </c>
      <c r="X17" s="24">
        <f t="shared" si="0"/>
        <v>1</v>
      </c>
      <c r="Y17" s="20">
        <f t="shared" si="1"/>
        <v>7807.5</v>
      </c>
      <c r="Z17" s="20">
        <f t="shared" si="1"/>
        <v>7807.5</v>
      </c>
      <c r="AA17" s="22">
        <f t="shared" si="2"/>
        <v>0</v>
      </c>
      <c r="AB17" s="17">
        <f t="shared" si="3"/>
        <v>0</v>
      </c>
    </row>
    <row r="18" spans="1:28">
      <c r="A18" s="9" t="s">
        <v>0</v>
      </c>
      <c r="B18" s="10" t="s">
        <v>35</v>
      </c>
      <c r="C18" s="10" t="s">
        <v>14</v>
      </c>
      <c r="D18" s="10" t="s">
        <v>14</v>
      </c>
      <c r="E18" s="10" t="s">
        <v>79</v>
      </c>
      <c r="F18" s="10" t="s">
        <v>0</v>
      </c>
      <c r="G18" s="23">
        <v>1650</v>
      </c>
      <c r="H18" s="23">
        <v>1627.5</v>
      </c>
      <c r="I18" s="23">
        <v>885.5</v>
      </c>
      <c r="J18" s="23">
        <v>725</v>
      </c>
      <c r="K18" s="23">
        <v>1075</v>
      </c>
      <c r="L18" s="23">
        <v>1075</v>
      </c>
      <c r="M18" s="23">
        <v>550</v>
      </c>
      <c r="N18" s="23">
        <v>662.5</v>
      </c>
      <c r="O18" s="11">
        <v>0.98636363636363633</v>
      </c>
      <c r="P18" s="12">
        <v>0.818746470920384</v>
      </c>
      <c r="Q18" s="11">
        <v>1</v>
      </c>
      <c r="R18" s="12">
        <v>1.2045454545454546</v>
      </c>
      <c r="S18" s="72">
        <v>435</v>
      </c>
      <c r="T18" s="73">
        <v>6.2126436781609193</v>
      </c>
      <c r="U18" s="73">
        <v>3.1896551724137931</v>
      </c>
      <c r="V18" s="73">
        <v>9.4022988505747129</v>
      </c>
      <c r="X18" s="24">
        <f t="shared" si="0"/>
        <v>0.98305492128349958</v>
      </c>
      <c r="Y18" s="20">
        <f t="shared" si="1"/>
        <v>4160.5</v>
      </c>
      <c r="Z18" s="20">
        <f t="shared" si="1"/>
        <v>4090</v>
      </c>
      <c r="AA18" s="22">
        <f t="shared" si="2"/>
        <v>-70.5</v>
      </c>
      <c r="AB18" s="17">
        <f t="shared" si="3"/>
        <v>-1.694507871650042E-2</v>
      </c>
    </row>
    <row r="19" spans="1:28">
      <c r="A19" s="9" t="s">
        <v>0</v>
      </c>
      <c r="B19" s="10" t="s">
        <v>35</v>
      </c>
      <c r="C19" s="10" t="s">
        <v>15</v>
      </c>
      <c r="D19" s="10" t="s">
        <v>15</v>
      </c>
      <c r="E19" s="10" t="s">
        <v>64</v>
      </c>
      <c r="F19" s="10" t="s">
        <v>0</v>
      </c>
      <c r="G19" s="23">
        <v>1482.5</v>
      </c>
      <c r="H19" s="23">
        <v>1392.5</v>
      </c>
      <c r="I19" s="23">
        <v>161.5</v>
      </c>
      <c r="J19" s="23">
        <v>99</v>
      </c>
      <c r="K19" s="23">
        <v>843.5</v>
      </c>
      <c r="L19" s="23">
        <v>857</v>
      </c>
      <c r="M19" s="23">
        <v>207.5</v>
      </c>
      <c r="N19" s="23">
        <v>220.7</v>
      </c>
      <c r="O19" s="11">
        <v>0.93929173693085999</v>
      </c>
      <c r="P19" s="12">
        <v>0.61300309597523217</v>
      </c>
      <c r="Q19" s="11">
        <v>1.0160047421458209</v>
      </c>
      <c r="R19" s="12">
        <v>1.0636144578313254</v>
      </c>
      <c r="S19" s="72">
        <v>308</v>
      </c>
      <c r="T19" s="73">
        <v>7.3035714285714288</v>
      </c>
      <c r="U19" s="73">
        <v>1.037987012987013</v>
      </c>
      <c r="V19" s="73">
        <v>8.3415584415584423</v>
      </c>
      <c r="X19" s="24">
        <f t="shared" si="0"/>
        <v>0.95332096474953609</v>
      </c>
      <c r="Y19" s="20">
        <f t="shared" si="1"/>
        <v>2695</v>
      </c>
      <c r="Z19" s="20">
        <f t="shared" si="1"/>
        <v>2569.1999999999998</v>
      </c>
      <c r="AA19" s="22">
        <f t="shared" si="2"/>
        <v>-125.80000000000018</v>
      </c>
      <c r="AB19" s="17">
        <f t="shared" si="3"/>
        <v>-4.6679035250463886E-2</v>
      </c>
    </row>
    <row r="20" spans="1:28">
      <c r="A20" s="9" t="s">
        <v>0</v>
      </c>
      <c r="B20" s="10" t="s">
        <v>35</v>
      </c>
      <c r="C20" s="10" t="s">
        <v>16</v>
      </c>
      <c r="D20" s="10" t="s">
        <v>16</v>
      </c>
      <c r="E20" s="10" t="s">
        <v>79</v>
      </c>
      <c r="F20" s="10" t="s">
        <v>0</v>
      </c>
      <c r="G20" s="23">
        <v>2100</v>
      </c>
      <c r="H20" s="23">
        <v>2049.5</v>
      </c>
      <c r="I20" s="23">
        <v>437.5</v>
      </c>
      <c r="J20" s="23">
        <v>437.2</v>
      </c>
      <c r="K20" s="23">
        <v>1665</v>
      </c>
      <c r="L20" s="23">
        <v>1671</v>
      </c>
      <c r="M20" s="23">
        <v>137.5</v>
      </c>
      <c r="N20" s="23">
        <v>300</v>
      </c>
      <c r="O20" s="11">
        <v>0.9759523809523809</v>
      </c>
      <c r="P20" s="12">
        <v>0.99931428571428571</v>
      </c>
      <c r="Q20" s="11">
        <v>1.0036036036036036</v>
      </c>
      <c r="R20" s="12">
        <v>2.1818181818181817</v>
      </c>
      <c r="S20" s="72">
        <v>566</v>
      </c>
      <c r="T20" s="73">
        <v>6.5733215547703177</v>
      </c>
      <c r="U20" s="73">
        <v>1.3024734982332156</v>
      </c>
      <c r="V20" s="73">
        <v>7.8757950530035332</v>
      </c>
      <c r="X20" s="24">
        <f t="shared" si="0"/>
        <v>1.0271198156682027</v>
      </c>
      <c r="Y20" s="20">
        <f t="shared" si="1"/>
        <v>4340</v>
      </c>
      <c r="Z20" s="20">
        <f t="shared" si="1"/>
        <v>4457.7</v>
      </c>
      <c r="AA20" s="22">
        <f t="shared" si="2"/>
        <v>117.69999999999982</v>
      </c>
      <c r="AB20" s="17">
        <f t="shared" si="3"/>
        <v>2.7119815668202724E-2</v>
      </c>
    </row>
    <row r="21" spans="1:28">
      <c r="A21" s="9" t="s">
        <v>0</v>
      </c>
      <c r="B21" s="10" t="s">
        <v>35</v>
      </c>
      <c r="C21" s="10" t="s">
        <v>17</v>
      </c>
      <c r="D21" s="10" t="s">
        <v>17</v>
      </c>
      <c r="E21" s="10" t="s">
        <v>72</v>
      </c>
      <c r="F21" s="10" t="s">
        <v>80</v>
      </c>
      <c r="G21" s="23">
        <v>2208.5</v>
      </c>
      <c r="H21" s="23">
        <v>2083.5</v>
      </c>
      <c r="I21" s="23">
        <v>624</v>
      </c>
      <c r="J21" s="23">
        <v>437</v>
      </c>
      <c r="K21" s="23">
        <v>1351</v>
      </c>
      <c r="L21" s="23">
        <v>1313.5</v>
      </c>
      <c r="M21" s="23">
        <v>476.5</v>
      </c>
      <c r="N21" s="23">
        <v>540</v>
      </c>
      <c r="O21" s="11">
        <v>0.94340049807561699</v>
      </c>
      <c r="P21" s="12">
        <v>0.70032051282051277</v>
      </c>
      <c r="Q21" s="11">
        <v>0.97224278312361212</v>
      </c>
      <c r="R21" s="12">
        <v>1.1332633788037776</v>
      </c>
      <c r="S21" s="72">
        <v>638</v>
      </c>
      <c r="T21" s="73">
        <v>5.3244514106583072</v>
      </c>
      <c r="U21" s="73">
        <v>1.5313479623824451</v>
      </c>
      <c r="V21" s="73">
        <v>6.8557993730407523</v>
      </c>
      <c r="X21" s="24">
        <f t="shared" si="0"/>
        <v>0.93862660944206011</v>
      </c>
      <c r="Y21" s="20">
        <f t="shared" si="1"/>
        <v>4660</v>
      </c>
      <c r="Z21" s="20">
        <f t="shared" si="1"/>
        <v>4374</v>
      </c>
      <c r="AA21" s="22">
        <f t="shared" si="2"/>
        <v>-286</v>
      </c>
      <c r="AB21" s="17">
        <f t="shared" si="3"/>
        <v>-6.1373390557939916E-2</v>
      </c>
    </row>
    <row r="22" spans="1:28">
      <c r="A22" s="9" t="s">
        <v>0</v>
      </c>
      <c r="B22" s="10" t="s">
        <v>36</v>
      </c>
      <c r="C22" s="10" t="s">
        <v>114</v>
      </c>
      <c r="D22" s="10" t="s">
        <v>114</v>
      </c>
      <c r="E22" s="10" t="s">
        <v>70</v>
      </c>
      <c r="F22" s="10" t="s">
        <v>81</v>
      </c>
      <c r="G22" s="23">
        <v>4137.5</v>
      </c>
      <c r="H22" s="23">
        <v>4140.75</v>
      </c>
      <c r="I22" s="23">
        <v>2303</v>
      </c>
      <c r="J22" s="23">
        <v>2303</v>
      </c>
      <c r="K22" s="23">
        <v>3619</v>
      </c>
      <c r="L22" s="23">
        <v>3722.75</v>
      </c>
      <c r="M22" s="23">
        <v>1316</v>
      </c>
      <c r="N22" s="23">
        <v>1374.75</v>
      </c>
      <c r="O22" s="11">
        <v>1.000785498489426</v>
      </c>
      <c r="P22" s="12">
        <v>1</v>
      </c>
      <c r="Q22" s="11">
        <v>1.028668140370268</v>
      </c>
      <c r="R22" s="12">
        <v>1.0446428571428572</v>
      </c>
      <c r="S22" s="72">
        <v>896</v>
      </c>
      <c r="T22" s="73">
        <v>8.7762276785714288</v>
      </c>
      <c r="U22" s="73">
        <v>4.1046316964285712</v>
      </c>
      <c r="V22" s="73">
        <v>12.880859375</v>
      </c>
      <c r="X22" s="24">
        <f t="shared" si="0"/>
        <v>1.0145707880972266</v>
      </c>
      <c r="Y22" s="20">
        <f t="shared" si="1"/>
        <v>11375.5</v>
      </c>
      <c r="Z22" s="20">
        <f t="shared" si="1"/>
        <v>11541.25</v>
      </c>
      <c r="AA22" s="22">
        <f t="shared" si="2"/>
        <v>165.75</v>
      </c>
      <c r="AB22" s="17">
        <f t="shared" si="3"/>
        <v>1.4570788097226495E-2</v>
      </c>
    </row>
    <row r="23" spans="1:28">
      <c r="A23" s="9" t="s">
        <v>0</v>
      </c>
      <c r="B23" s="10" t="s">
        <v>35</v>
      </c>
      <c r="C23" s="10" t="s">
        <v>18</v>
      </c>
      <c r="D23" s="10" t="s">
        <v>18</v>
      </c>
      <c r="E23" s="10" t="s">
        <v>64</v>
      </c>
      <c r="F23" s="10" t="s">
        <v>62</v>
      </c>
      <c r="G23" s="23">
        <v>1674</v>
      </c>
      <c r="H23" s="23">
        <v>1617.5</v>
      </c>
      <c r="I23" s="23">
        <v>195.5</v>
      </c>
      <c r="J23" s="23">
        <v>172.5</v>
      </c>
      <c r="K23" s="23">
        <v>1000.5</v>
      </c>
      <c r="L23" s="23">
        <v>987.5</v>
      </c>
      <c r="M23" s="23">
        <v>287.5</v>
      </c>
      <c r="N23" s="23">
        <v>299</v>
      </c>
      <c r="O23" s="11">
        <v>0.96624850657108718</v>
      </c>
      <c r="P23" s="12">
        <v>0.88235294117647056</v>
      </c>
      <c r="Q23" s="11">
        <v>0.98700649675162422</v>
      </c>
      <c r="R23" s="12">
        <v>1.04</v>
      </c>
      <c r="S23" s="72">
        <v>451</v>
      </c>
      <c r="T23" s="73">
        <v>5.7760532150776056</v>
      </c>
      <c r="U23" s="73">
        <v>1.0454545454545454</v>
      </c>
      <c r="V23" s="73">
        <v>6.8215077605321515</v>
      </c>
      <c r="X23" s="24">
        <f t="shared" si="0"/>
        <v>0.97434679334916863</v>
      </c>
      <c r="Y23" s="20">
        <f t="shared" si="1"/>
        <v>3157.5</v>
      </c>
      <c r="Z23" s="20">
        <f t="shared" si="1"/>
        <v>3076.5</v>
      </c>
      <c r="AA23" s="22">
        <f t="shared" si="2"/>
        <v>-81</v>
      </c>
      <c r="AB23" s="17">
        <f t="shared" si="3"/>
        <v>-2.5653206650831355E-2</v>
      </c>
    </row>
    <row r="24" spans="1:28">
      <c r="A24" s="9" t="s">
        <v>0</v>
      </c>
      <c r="B24" s="10" t="s">
        <v>36</v>
      </c>
      <c r="C24" s="10" t="s">
        <v>1</v>
      </c>
      <c r="D24" s="10" t="s">
        <v>1</v>
      </c>
      <c r="E24" s="10" t="s">
        <v>62</v>
      </c>
      <c r="F24" s="10" t="s">
        <v>71</v>
      </c>
      <c r="G24" s="23">
        <v>1288</v>
      </c>
      <c r="H24" s="23">
        <v>1219</v>
      </c>
      <c r="I24" s="23">
        <v>609.5</v>
      </c>
      <c r="J24" s="23">
        <v>448.5</v>
      </c>
      <c r="K24" s="23">
        <v>966</v>
      </c>
      <c r="L24" s="23">
        <v>954.5</v>
      </c>
      <c r="M24" s="23">
        <v>310.5</v>
      </c>
      <c r="N24" s="23">
        <v>276</v>
      </c>
      <c r="O24" s="11">
        <v>0.9464285714285714</v>
      </c>
      <c r="P24" s="12">
        <v>0.73584905660377353</v>
      </c>
      <c r="Q24" s="11">
        <v>0.98809523809523814</v>
      </c>
      <c r="R24" s="12">
        <v>0.88888888888888884</v>
      </c>
      <c r="S24" s="72">
        <v>402</v>
      </c>
      <c r="T24" s="73">
        <v>5.4067164179104479</v>
      </c>
      <c r="U24" s="73">
        <v>1.8022388059701493</v>
      </c>
      <c r="V24" s="73">
        <v>7.2089552238805972</v>
      </c>
      <c r="X24" s="24">
        <f t="shared" si="0"/>
        <v>0.91304347826086951</v>
      </c>
      <c r="Y24" s="20">
        <f t="shared" si="1"/>
        <v>3174</v>
      </c>
      <c r="Z24" s="20">
        <f t="shared" si="1"/>
        <v>2898</v>
      </c>
      <c r="AA24" s="22">
        <f t="shared" si="2"/>
        <v>-276</v>
      </c>
      <c r="AB24" s="17">
        <f t="shared" si="3"/>
        <v>-8.6956521739130432E-2</v>
      </c>
    </row>
    <row r="25" spans="1:28">
      <c r="A25" s="9" t="s">
        <v>0</v>
      </c>
      <c r="B25" s="10" t="s">
        <v>36</v>
      </c>
      <c r="C25" s="10" t="s">
        <v>19</v>
      </c>
      <c r="D25" s="10" t="s">
        <v>19</v>
      </c>
      <c r="E25" s="10" t="s">
        <v>70</v>
      </c>
      <c r="F25" s="10" t="s">
        <v>81</v>
      </c>
      <c r="G25" s="23">
        <v>2046</v>
      </c>
      <c r="H25" s="23">
        <v>2183.5</v>
      </c>
      <c r="I25" s="23">
        <v>1227</v>
      </c>
      <c r="J25" s="23">
        <v>1861.5</v>
      </c>
      <c r="K25" s="23">
        <v>1335</v>
      </c>
      <c r="L25" s="23">
        <v>1462</v>
      </c>
      <c r="M25" s="23">
        <v>716.5</v>
      </c>
      <c r="N25" s="23">
        <v>1632</v>
      </c>
      <c r="O25" s="11">
        <v>1.0672043010752688</v>
      </c>
      <c r="P25" s="12">
        <v>1.5171149144254279</v>
      </c>
      <c r="Q25" s="11">
        <v>1.095131086142322</v>
      </c>
      <c r="R25" s="12">
        <v>2.277739009071877</v>
      </c>
      <c r="S25" s="72">
        <v>743</v>
      </c>
      <c r="T25" s="73">
        <v>4.9064602960969044</v>
      </c>
      <c r="U25" s="73">
        <v>4.7018842530282638</v>
      </c>
      <c r="V25" s="73">
        <v>9.6083445491251673</v>
      </c>
      <c r="X25" s="24">
        <f t="shared" si="0"/>
        <v>1.3407831721288384</v>
      </c>
      <c r="Y25" s="20">
        <f t="shared" si="1"/>
        <v>5324.5</v>
      </c>
      <c r="Z25" s="20">
        <f t="shared" si="1"/>
        <v>7139</v>
      </c>
      <c r="AA25" s="22">
        <f t="shared" si="2"/>
        <v>1814.5</v>
      </c>
      <c r="AB25" s="17">
        <f t="shared" si="3"/>
        <v>0.34078317212883841</v>
      </c>
    </row>
    <row r="26" spans="1:28">
      <c r="A26" s="9" t="s">
        <v>0</v>
      </c>
      <c r="B26" s="10" t="s">
        <v>36</v>
      </c>
      <c r="C26" s="10" t="s">
        <v>20</v>
      </c>
      <c r="D26" s="10" t="s">
        <v>20</v>
      </c>
      <c r="E26" s="10" t="s">
        <v>81</v>
      </c>
      <c r="F26" s="10" t="s">
        <v>0</v>
      </c>
      <c r="G26" s="23">
        <v>2100</v>
      </c>
      <c r="H26" s="23">
        <v>2027.5</v>
      </c>
      <c r="I26" s="23">
        <v>1077.5</v>
      </c>
      <c r="J26" s="23">
        <v>1679</v>
      </c>
      <c r="K26" s="23">
        <v>1375</v>
      </c>
      <c r="L26" s="23">
        <v>1437.5</v>
      </c>
      <c r="M26" s="23">
        <v>737.5</v>
      </c>
      <c r="N26" s="23">
        <v>1275</v>
      </c>
      <c r="O26" s="11">
        <v>0.96547619047619049</v>
      </c>
      <c r="P26" s="12">
        <v>1.5582366589327146</v>
      </c>
      <c r="Q26" s="11">
        <v>1.0454545454545454</v>
      </c>
      <c r="R26" s="12">
        <v>1.728813559322034</v>
      </c>
      <c r="S26" s="72">
        <v>748</v>
      </c>
      <c r="T26" s="73">
        <v>4.632352941176471</v>
      </c>
      <c r="U26" s="73">
        <v>3.9491978609625669</v>
      </c>
      <c r="V26" s="73">
        <v>8.5815508021390379</v>
      </c>
      <c r="X26" s="24">
        <f t="shared" si="0"/>
        <v>1.213421550094518</v>
      </c>
      <c r="Y26" s="20">
        <f t="shared" si="1"/>
        <v>5290</v>
      </c>
      <c r="Z26" s="20">
        <f t="shared" si="1"/>
        <v>6419</v>
      </c>
      <c r="AA26" s="22">
        <f t="shared" si="2"/>
        <v>1129</v>
      </c>
      <c r="AB26" s="17">
        <f t="shared" si="3"/>
        <v>0.21342155009451796</v>
      </c>
    </row>
    <row r="27" spans="1:28">
      <c r="A27" s="9" t="s">
        <v>0</v>
      </c>
      <c r="B27" s="10" t="s">
        <v>36</v>
      </c>
      <c r="C27" s="10" t="s">
        <v>21</v>
      </c>
      <c r="D27" s="10" t="s">
        <v>21</v>
      </c>
      <c r="E27" s="10" t="s">
        <v>70</v>
      </c>
      <c r="F27" s="10" t="s">
        <v>81</v>
      </c>
      <c r="G27" s="23">
        <v>2100</v>
      </c>
      <c r="H27" s="23">
        <v>1962.5</v>
      </c>
      <c r="I27" s="23">
        <v>1050</v>
      </c>
      <c r="J27" s="23">
        <v>1300</v>
      </c>
      <c r="K27" s="23">
        <v>1400</v>
      </c>
      <c r="L27" s="23">
        <v>1208.5</v>
      </c>
      <c r="M27" s="23">
        <v>710.5</v>
      </c>
      <c r="N27" s="23">
        <v>923</v>
      </c>
      <c r="O27" s="11">
        <v>0.93452380952380953</v>
      </c>
      <c r="P27" s="12">
        <v>1.2380952380952381</v>
      </c>
      <c r="Q27" s="11">
        <v>0.86321428571428571</v>
      </c>
      <c r="R27" s="12">
        <v>1.2990851513019002</v>
      </c>
      <c r="S27" s="72">
        <v>773</v>
      </c>
      <c r="T27" s="73">
        <v>4.1021992238033631</v>
      </c>
      <c r="U27" s="73">
        <v>2.8758085381630014</v>
      </c>
      <c r="V27" s="73">
        <v>6.9780077619663645</v>
      </c>
      <c r="X27" s="24">
        <f t="shared" si="0"/>
        <v>1.0253778157969775</v>
      </c>
      <c r="Y27" s="20">
        <f t="shared" si="1"/>
        <v>5260.5</v>
      </c>
      <c r="Z27" s="20">
        <f t="shared" si="1"/>
        <v>5394</v>
      </c>
      <c r="AA27" s="22">
        <f t="shared" si="2"/>
        <v>133.5</v>
      </c>
      <c r="AB27" s="17">
        <f t="shared" si="3"/>
        <v>2.5377815796977475E-2</v>
      </c>
    </row>
    <row r="28" spans="1:28">
      <c r="A28" s="9" t="s">
        <v>0</v>
      </c>
      <c r="B28" s="10" t="s">
        <v>36</v>
      </c>
      <c r="C28" s="10" t="s">
        <v>41</v>
      </c>
      <c r="D28" s="10" t="s">
        <v>41</v>
      </c>
      <c r="E28" s="10" t="s">
        <v>53</v>
      </c>
      <c r="F28" s="10" t="s">
        <v>103</v>
      </c>
      <c r="G28" s="23">
        <v>966</v>
      </c>
      <c r="H28" s="23">
        <v>954.5</v>
      </c>
      <c r="I28" s="23">
        <v>335.5</v>
      </c>
      <c r="J28" s="23">
        <v>310.5</v>
      </c>
      <c r="K28" s="23">
        <v>966</v>
      </c>
      <c r="L28" s="23">
        <v>966</v>
      </c>
      <c r="M28" s="23">
        <v>322</v>
      </c>
      <c r="N28" s="23">
        <v>322</v>
      </c>
      <c r="O28" s="11">
        <v>0.98809523809523814</v>
      </c>
      <c r="P28" s="12">
        <v>0.9254843517138599</v>
      </c>
      <c r="Q28" s="11">
        <v>1</v>
      </c>
      <c r="R28" s="12">
        <v>1</v>
      </c>
      <c r="S28" s="72">
        <v>474</v>
      </c>
      <c r="T28" s="73">
        <v>4.0516877637130806</v>
      </c>
      <c r="U28" s="73">
        <v>1.3343881856540085</v>
      </c>
      <c r="V28" s="73">
        <v>5.3860759493670889</v>
      </c>
      <c r="X28" s="24">
        <f t="shared" si="0"/>
        <v>0.98590461479050007</v>
      </c>
      <c r="Y28" s="20">
        <f t="shared" si="1"/>
        <v>2589.5</v>
      </c>
      <c r="Z28" s="20">
        <f t="shared" si="1"/>
        <v>2553</v>
      </c>
      <c r="AA28" s="22">
        <f t="shared" si="2"/>
        <v>-36.5</v>
      </c>
      <c r="AB28" s="17">
        <f t="shared" si="3"/>
        <v>-1.4095385209499904E-2</v>
      </c>
    </row>
    <row r="29" spans="1:28">
      <c r="A29" s="9" t="s">
        <v>0</v>
      </c>
      <c r="B29" s="10" t="s">
        <v>36</v>
      </c>
      <c r="C29" s="10" t="s">
        <v>34</v>
      </c>
      <c r="D29" s="10" t="s">
        <v>34</v>
      </c>
      <c r="E29" s="10" t="s">
        <v>65</v>
      </c>
      <c r="F29" s="10" t="s">
        <v>67</v>
      </c>
      <c r="G29" s="23">
        <v>3100</v>
      </c>
      <c r="H29" s="23">
        <v>3075</v>
      </c>
      <c r="I29" s="23">
        <v>160</v>
      </c>
      <c r="J29" s="23">
        <v>137.5</v>
      </c>
      <c r="K29" s="23">
        <v>1600</v>
      </c>
      <c r="L29" s="23">
        <v>1675</v>
      </c>
      <c r="M29" s="23">
        <v>0</v>
      </c>
      <c r="N29" s="23">
        <v>0</v>
      </c>
      <c r="O29" s="11">
        <v>0.99193548387096775</v>
      </c>
      <c r="P29" s="12">
        <v>0.859375</v>
      </c>
      <c r="Q29" s="11">
        <v>1.046875</v>
      </c>
      <c r="R29" s="12" t="s">
        <v>0</v>
      </c>
      <c r="S29" s="72">
        <v>319</v>
      </c>
      <c r="T29" s="73">
        <v>14.890282131661442</v>
      </c>
      <c r="U29" s="73">
        <v>0.43103448275862066</v>
      </c>
      <c r="V29" s="73">
        <v>15.321316614420063</v>
      </c>
      <c r="X29" s="24">
        <f t="shared" si="0"/>
        <v>1.0056584362139918</v>
      </c>
      <c r="Y29" s="20">
        <f t="shared" si="1"/>
        <v>4860</v>
      </c>
      <c r="Z29" s="20">
        <f t="shared" si="1"/>
        <v>4887.5</v>
      </c>
      <c r="AA29" s="22">
        <f t="shared" si="2"/>
        <v>27.5</v>
      </c>
      <c r="AB29" s="17">
        <f t="shared" si="3"/>
        <v>5.6584362139917698E-3</v>
      </c>
    </row>
    <row r="30" spans="1:28">
      <c r="A30" s="9" t="s">
        <v>0</v>
      </c>
      <c r="B30" s="10" t="s">
        <v>36</v>
      </c>
      <c r="C30" s="10" t="s">
        <v>22</v>
      </c>
      <c r="D30" s="10" t="s">
        <v>22</v>
      </c>
      <c r="E30" s="10" t="s">
        <v>74</v>
      </c>
      <c r="F30" s="10" t="s">
        <v>68</v>
      </c>
      <c r="G30" s="23">
        <v>2112</v>
      </c>
      <c r="H30" s="23">
        <v>2093</v>
      </c>
      <c r="I30" s="23">
        <v>786.5</v>
      </c>
      <c r="J30" s="23">
        <v>646.5</v>
      </c>
      <c r="K30" s="23">
        <v>1288</v>
      </c>
      <c r="L30" s="23">
        <v>1288</v>
      </c>
      <c r="M30" s="23">
        <v>0</v>
      </c>
      <c r="N30" s="23">
        <v>0</v>
      </c>
      <c r="O30" s="11">
        <v>0.99100378787878785</v>
      </c>
      <c r="P30" s="12">
        <v>0.82199618563254928</v>
      </c>
      <c r="Q30" s="11">
        <v>1</v>
      </c>
      <c r="R30" s="12" t="s">
        <v>0</v>
      </c>
      <c r="S30" s="72">
        <v>572</v>
      </c>
      <c r="T30" s="73">
        <v>5.9108391608391608</v>
      </c>
      <c r="U30" s="73">
        <v>1.1302447552447552</v>
      </c>
      <c r="V30" s="73">
        <v>7.0410839160839158</v>
      </c>
      <c r="X30" s="24">
        <f t="shared" si="0"/>
        <v>0.96202078108204947</v>
      </c>
      <c r="Y30" s="20">
        <f t="shared" si="1"/>
        <v>4186.5</v>
      </c>
      <c r="Z30" s="20">
        <f t="shared" si="1"/>
        <v>4027.5</v>
      </c>
      <c r="AA30" s="22">
        <f t="shared" si="2"/>
        <v>-159</v>
      </c>
      <c r="AB30" s="17">
        <f t="shared" si="3"/>
        <v>-3.7979218917950558E-2</v>
      </c>
    </row>
    <row r="31" spans="1:28">
      <c r="A31" s="9" t="s">
        <v>0</v>
      </c>
      <c r="B31" s="10" t="s">
        <v>36</v>
      </c>
      <c r="C31" s="10" t="s">
        <v>48</v>
      </c>
      <c r="D31" s="10" t="s">
        <v>48</v>
      </c>
      <c r="E31" s="10" t="s">
        <v>53</v>
      </c>
      <c r="F31" s="10" t="s">
        <v>103</v>
      </c>
      <c r="G31" s="23">
        <v>5796</v>
      </c>
      <c r="H31" s="23">
        <v>5715.5</v>
      </c>
      <c r="I31" s="23">
        <v>1176</v>
      </c>
      <c r="J31" s="23">
        <v>1115.5</v>
      </c>
      <c r="K31" s="23">
        <v>5796</v>
      </c>
      <c r="L31" s="23">
        <v>5750</v>
      </c>
      <c r="M31" s="23">
        <v>1276.5</v>
      </c>
      <c r="N31" s="23">
        <v>1253.5</v>
      </c>
      <c r="O31" s="11">
        <v>0.98611111111111116</v>
      </c>
      <c r="P31" s="12">
        <v>0.94855442176870752</v>
      </c>
      <c r="Q31" s="11">
        <v>0.99206349206349209</v>
      </c>
      <c r="R31" s="12">
        <v>0.98198198198198194</v>
      </c>
      <c r="S31" s="72">
        <v>569</v>
      </c>
      <c r="T31" s="73">
        <v>20.150263620386642</v>
      </c>
      <c r="U31" s="73">
        <v>4.1634446397188052</v>
      </c>
      <c r="V31" s="73">
        <v>24.313708260105447</v>
      </c>
      <c r="X31" s="24">
        <f t="shared" si="0"/>
        <v>0.98504752750186908</v>
      </c>
      <c r="Y31" s="20">
        <f t="shared" si="1"/>
        <v>14044.5</v>
      </c>
      <c r="Z31" s="20">
        <f t="shared" si="1"/>
        <v>13834.5</v>
      </c>
      <c r="AA31" s="22">
        <f t="shared" si="2"/>
        <v>-210</v>
      </c>
      <c r="AB31" s="17">
        <f t="shared" si="3"/>
        <v>-1.4952472498130941E-2</v>
      </c>
    </row>
    <row r="32" spans="1:28">
      <c r="A32" s="9" t="s">
        <v>0</v>
      </c>
      <c r="B32" s="10" t="s">
        <v>36</v>
      </c>
      <c r="C32" s="10" t="s">
        <v>5</v>
      </c>
      <c r="D32" s="10" t="s">
        <v>5</v>
      </c>
      <c r="E32" s="10" t="s">
        <v>74</v>
      </c>
      <c r="F32" s="10" t="s">
        <v>0</v>
      </c>
      <c r="G32" s="23">
        <v>1245.5</v>
      </c>
      <c r="H32" s="23">
        <v>1211.7</v>
      </c>
      <c r="I32" s="23">
        <v>106.5</v>
      </c>
      <c r="J32" s="23">
        <v>167</v>
      </c>
      <c r="K32" s="23">
        <v>1152.9000000000001</v>
      </c>
      <c r="L32" s="23">
        <v>1104</v>
      </c>
      <c r="M32" s="23">
        <v>166</v>
      </c>
      <c r="N32" s="23">
        <v>226.5</v>
      </c>
      <c r="O32" s="11">
        <v>0.97286230429546372</v>
      </c>
      <c r="P32" s="12">
        <v>1.568075117370892</v>
      </c>
      <c r="Q32" s="11">
        <v>0.95758521988030176</v>
      </c>
      <c r="R32" s="12">
        <v>1.3644578313253013</v>
      </c>
      <c r="S32" s="72">
        <v>133</v>
      </c>
      <c r="T32" s="73">
        <v>17.41127819548872</v>
      </c>
      <c r="U32" s="73">
        <v>2.9586466165413534</v>
      </c>
      <c r="V32" s="73">
        <v>20.369924812030074</v>
      </c>
      <c r="X32" s="24">
        <f t="shared" si="0"/>
        <v>1.0143397356696244</v>
      </c>
      <c r="Y32" s="20">
        <f t="shared" si="1"/>
        <v>2670.9</v>
      </c>
      <c r="Z32" s="20">
        <f t="shared" si="1"/>
        <v>2709.2</v>
      </c>
      <c r="AA32" s="22">
        <f t="shared" si="2"/>
        <v>38.299999999999727</v>
      </c>
      <c r="AB32" s="17">
        <f t="shared" si="3"/>
        <v>1.4339735669624369E-2</v>
      </c>
    </row>
    <row r="33" spans="1:28">
      <c r="A33" s="9" t="s">
        <v>0</v>
      </c>
      <c r="B33" s="10" t="s">
        <v>36</v>
      </c>
      <c r="C33" s="10" t="s">
        <v>23</v>
      </c>
      <c r="D33" s="10" t="s">
        <v>23</v>
      </c>
      <c r="E33" s="10" t="s">
        <v>68</v>
      </c>
      <c r="F33" s="10" t="s">
        <v>74</v>
      </c>
      <c r="G33" s="23">
        <v>1598.5</v>
      </c>
      <c r="H33" s="23">
        <v>1587</v>
      </c>
      <c r="I33" s="23">
        <v>333.5</v>
      </c>
      <c r="J33" s="23">
        <v>310.5</v>
      </c>
      <c r="K33" s="23">
        <v>966</v>
      </c>
      <c r="L33" s="23">
        <v>943</v>
      </c>
      <c r="M33" s="23">
        <v>333.5</v>
      </c>
      <c r="N33" s="23">
        <v>460</v>
      </c>
      <c r="O33" s="11">
        <v>0.9928057553956835</v>
      </c>
      <c r="P33" s="12">
        <v>0.93103448275862066</v>
      </c>
      <c r="Q33" s="11">
        <v>0.97619047619047616</v>
      </c>
      <c r="R33" s="12">
        <v>1.3793103448275863</v>
      </c>
      <c r="S33" s="72">
        <v>644</v>
      </c>
      <c r="T33" s="73">
        <v>3.9285714285714284</v>
      </c>
      <c r="U33" s="73">
        <v>1.1964285714285714</v>
      </c>
      <c r="V33" s="73">
        <v>5.125</v>
      </c>
      <c r="X33" s="24">
        <f t="shared" si="0"/>
        <v>1.0213523131672597</v>
      </c>
      <c r="Y33" s="20">
        <f t="shared" si="1"/>
        <v>3231.5</v>
      </c>
      <c r="Z33" s="20">
        <f t="shared" si="1"/>
        <v>3300.5</v>
      </c>
      <c r="AA33" s="22">
        <f t="shared" si="2"/>
        <v>69</v>
      </c>
      <c r="AB33" s="17">
        <f t="shared" si="3"/>
        <v>2.1352313167259787E-2</v>
      </c>
    </row>
    <row r="34" spans="1:28">
      <c r="A34" s="9"/>
      <c r="B34" s="10" t="s">
        <v>36</v>
      </c>
      <c r="C34" s="77" t="s">
        <v>23</v>
      </c>
      <c r="D34" s="77" t="s">
        <v>123</v>
      </c>
      <c r="E34" s="10"/>
      <c r="F34" s="10"/>
      <c r="G34" s="23">
        <v>2082.5</v>
      </c>
      <c r="H34" s="23">
        <v>2070</v>
      </c>
      <c r="I34" s="23">
        <v>215</v>
      </c>
      <c r="J34" s="23">
        <v>215</v>
      </c>
      <c r="K34" s="23">
        <v>1962.5</v>
      </c>
      <c r="L34" s="23">
        <v>1950</v>
      </c>
      <c r="M34" s="23">
        <v>137.5</v>
      </c>
      <c r="N34" s="23">
        <v>137.5</v>
      </c>
      <c r="O34" s="11">
        <v>0.99399759903961582</v>
      </c>
      <c r="P34" s="12">
        <v>1</v>
      </c>
      <c r="Q34" s="11">
        <v>0.99363057324840764</v>
      </c>
      <c r="R34" s="12">
        <v>1</v>
      </c>
      <c r="S34" s="72">
        <v>234</v>
      </c>
      <c r="T34" s="73">
        <v>17.179487179487179</v>
      </c>
      <c r="U34" s="73">
        <v>1.5064102564102564</v>
      </c>
      <c r="V34" s="73">
        <v>18.685897435897434</v>
      </c>
      <c r="X34" s="24">
        <f>(H34+J34+L34+N34)/(G34+I34+K34+M34)</f>
        <v>0.99431495167708928</v>
      </c>
      <c r="Y34" s="20">
        <f t="shared" ref="Y34:Z38" si="4">G34+I34+K34+M34</f>
        <v>4397.5</v>
      </c>
      <c r="Z34" s="20">
        <f t="shared" si="4"/>
        <v>4372.5</v>
      </c>
      <c r="AA34" s="22">
        <f>Z34-Y34</f>
        <v>-25</v>
      </c>
      <c r="AB34" s="17">
        <f>AA34/Y34</f>
        <v>-5.6850483229107449E-3</v>
      </c>
    </row>
    <row r="35" spans="1:28">
      <c r="A35" s="9" t="s">
        <v>0</v>
      </c>
      <c r="B35" s="10" t="s">
        <v>36</v>
      </c>
      <c r="C35" s="10" t="s">
        <v>24</v>
      </c>
      <c r="D35" s="10" t="s">
        <v>24</v>
      </c>
      <c r="E35" s="10" t="s">
        <v>64</v>
      </c>
      <c r="F35" s="10" t="s">
        <v>62</v>
      </c>
      <c r="G35" s="23">
        <v>1932</v>
      </c>
      <c r="H35" s="23">
        <v>1921</v>
      </c>
      <c r="I35" s="23">
        <v>966</v>
      </c>
      <c r="J35" s="23">
        <v>724</v>
      </c>
      <c r="K35" s="23">
        <v>1311.5</v>
      </c>
      <c r="L35" s="23">
        <v>1340</v>
      </c>
      <c r="M35" s="23">
        <v>650</v>
      </c>
      <c r="N35" s="23">
        <v>707.5</v>
      </c>
      <c r="O35" s="11">
        <v>0.99430641821946175</v>
      </c>
      <c r="P35" s="12">
        <v>0.74948240165631475</v>
      </c>
      <c r="Q35" s="11">
        <v>1.0217308425467022</v>
      </c>
      <c r="R35" s="12">
        <v>1.0884615384615384</v>
      </c>
      <c r="S35" s="72">
        <v>642</v>
      </c>
      <c r="T35" s="73">
        <v>5.0794392523364484</v>
      </c>
      <c r="U35" s="73">
        <v>2.2297507788161992</v>
      </c>
      <c r="V35" s="73">
        <v>7.3091900311526476</v>
      </c>
      <c r="X35" s="24">
        <f>(H35+J35+L35+N35)/(G35+I35+K35+M35)</f>
        <v>0.96563432451898346</v>
      </c>
      <c r="Y35" s="20">
        <f t="shared" si="4"/>
        <v>4859.5</v>
      </c>
      <c r="Z35" s="20">
        <f t="shared" si="4"/>
        <v>4692.5</v>
      </c>
      <c r="AA35" s="22">
        <f>Z35-Y35</f>
        <v>-167</v>
      </c>
      <c r="AB35" s="17">
        <f>AA35/Y35</f>
        <v>-3.4365675481016565E-2</v>
      </c>
    </row>
    <row r="36" spans="1:28">
      <c r="A36" s="9" t="s">
        <v>0</v>
      </c>
      <c r="B36" s="10" t="s">
        <v>36</v>
      </c>
      <c r="C36" s="10" t="s">
        <v>42</v>
      </c>
      <c r="D36" s="10" t="s">
        <v>42</v>
      </c>
      <c r="E36" s="10" t="s">
        <v>62</v>
      </c>
      <c r="F36" s="10" t="s">
        <v>0</v>
      </c>
      <c r="G36" s="23">
        <v>4149</v>
      </c>
      <c r="H36" s="23">
        <v>3652</v>
      </c>
      <c r="I36" s="23">
        <v>1184.5</v>
      </c>
      <c r="J36" s="23">
        <v>724.5</v>
      </c>
      <c r="K36" s="23">
        <v>3164</v>
      </c>
      <c r="L36" s="23">
        <v>3002.5</v>
      </c>
      <c r="M36" s="23">
        <v>644</v>
      </c>
      <c r="N36" s="23">
        <v>287.5</v>
      </c>
      <c r="O36" s="11">
        <v>0.88021209930103639</v>
      </c>
      <c r="P36" s="12">
        <v>0.61165048543689315</v>
      </c>
      <c r="Q36" s="11">
        <v>0.9489570164348925</v>
      </c>
      <c r="R36" s="12">
        <v>0.44642857142857145</v>
      </c>
      <c r="S36" s="72">
        <v>1308</v>
      </c>
      <c r="T36" s="73">
        <v>5.087538226299694</v>
      </c>
      <c r="U36" s="73">
        <v>0.7737003058103975</v>
      </c>
      <c r="V36" s="73">
        <v>5.8612385321100913</v>
      </c>
      <c r="X36" s="24">
        <f>(H36+J36+L36+N36)/(G36+I36+K36+M36)</f>
        <v>0.83864792430126345</v>
      </c>
      <c r="Y36" s="20">
        <f t="shared" si="4"/>
        <v>9141.5</v>
      </c>
      <c r="Z36" s="20">
        <f t="shared" si="4"/>
        <v>7666.5</v>
      </c>
      <c r="AA36" s="22">
        <f>Z36-Y36</f>
        <v>-1475</v>
      </c>
      <c r="AB36" s="17">
        <f>AA36/Y36</f>
        <v>-0.16135207569873652</v>
      </c>
    </row>
    <row r="37" spans="1:28">
      <c r="A37" s="9"/>
      <c r="B37" s="10" t="s">
        <v>36</v>
      </c>
      <c r="C37" s="77" t="s">
        <v>42</v>
      </c>
      <c r="D37" s="77" t="s">
        <v>124</v>
      </c>
      <c r="E37" s="10"/>
      <c r="F37" s="10"/>
      <c r="G37" s="23">
        <v>1050</v>
      </c>
      <c r="H37" s="23">
        <v>1050</v>
      </c>
      <c r="I37" s="23">
        <v>256</v>
      </c>
      <c r="J37" s="23">
        <v>243.5</v>
      </c>
      <c r="K37" s="23">
        <v>1050</v>
      </c>
      <c r="L37" s="23">
        <v>1050</v>
      </c>
      <c r="M37" s="23">
        <v>175</v>
      </c>
      <c r="N37" s="23">
        <v>178</v>
      </c>
      <c r="O37" s="11">
        <v>1</v>
      </c>
      <c r="P37" s="12">
        <v>0.951171875</v>
      </c>
      <c r="Q37" s="11">
        <v>1</v>
      </c>
      <c r="R37" s="12">
        <v>1.0171428571428571</v>
      </c>
      <c r="S37" s="72">
        <v>101</v>
      </c>
      <c r="T37" s="73">
        <v>20.792079207920793</v>
      </c>
      <c r="U37" s="73">
        <v>4.173267326732673</v>
      </c>
      <c r="V37" s="73">
        <v>24.965346534653467</v>
      </c>
      <c r="X37" s="24">
        <f>(H37+J37+L37+N37)/(G37+I37+K37+M37)</f>
        <v>0.9962465428684314</v>
      </c>
      <c r="Y37" s="20">
        <f t="shared" si="4"/>
        <v>2531</v>
      </c>
      <c r="Z37" s="20">
        <f t="shared" si="4"/>
        <v>2521.5</v>
      </c>
      <c r="AA37" s="22">
        <f>Z37-Y37</f>
        <v>-9.5</v>
      </c>
      <c r="AB37" s="17">
        <f>AA37/Y37</f>
        <v>-3.7534571315685499E-3</v>
      </c>
    </row>
    <row r="38" spans="1:28">
      <c r="A38" s="9" t="s">
        <v>0</v>
      </c>
      <c r="B38" s="10" t="s">
        <v>36</v>
      </c>
      <c r="C38" s="10" t="s">
        <v>25</v>
      </c>
      <c r="D38" s="10" t="s">
        <v>25</v>
      </c>
      <c r="E38" s="10" t="s">
        <v>82</v>
      </c>
      <c r="F38" s="10" t="s">
        <v>0</v>
      </c>
      <c r="G38" s="23">
        <v>1793</v>
      </c>
      <c r="H38" s="23">
        <v>1793</v>
      </c>
      <c r="I38" s="23">
        <v>353</v>
      </c>
      <c r="J38" s="23">
        <v>312.5</v>
      </c>
      <c r="K38" s="23">
        <v>1184.5</v>
      </c>
      <c r="L38" s="23">
        <v>1159.5</v>
      </c>
      <c r="M38" s="23">
        <v>187</v>
      </c>
      <c r="N38" s="23">
        <v>142</v>
      </c>
      <c r="O38" s="11">
        <v>1</v>
      </c>
      <c r="P38" s="12">
        <v>0.88526912181303119</v>
      </c>
      <c r="Q38" s="11">
        <v>0.97889404812157033</v>
      </c>
      <c r="R38" s="12">
        <v>0.75935828877005351</v>
      </c>
      <c r="S38" s="72">
        <v>498</v>
      </c>
      <c r="T38" s="73">
        <v>5.9287148594377506</v>
      </c>
      <c r="U38" s="73">
        <v>0.91265060240963858</v>
      </c>
      <c r="V38" s="73">
        <v>6.8413654618473894</v>
      </c>
      <c r="X38" s="24">
        <f>(H38+J38+L38+N38)/(G38+I38+K38+M38)</f>
        <v>0.96858564321250884</v>
      </c>
      <c r="Y38" s="20">
        <f t="shared" si="4"/>
        <v>3517.5</v>
      </c>
      <c r="Z38" s="20">
        <f t="shared" si="4"/>
        <v>3407</v>
      </c>
      <c r="AA38" s="22">
        <f>Z38-Y38</f>
        <v>-110.5</v>
      </c>
      <c r="AB38" s="17">
        <f>AA38/Y38</f>
        <v>-3.1414356787491118E-2</v>
      </c>
    </row>
    <row r="39" spans="1:28">
      <c r="A39" s="9" t="s">
        <v>0</v>
      </c>
      <c r="B39" s="10" t="s">
        <v>36</v>
      </c>
      <c r="C39" s="10" t="s">
        <v>26</v>
      </c>
      <c r="D39" s="10" t="s">
        <v>26</v>
      </c>
      <c r="E39" s="10" t="s">
        <v>81</v>
      </c>
      <c r="F39" s="10" t="s">
        <v>70</v>
      </c>
      <c r="G39" s="23">
        <v>2097</v>
      </c>
      <c r="H39" s="23">
        <v>1937.5</v>
      </c>
      <c r="I39" s="23">
        <v>1050</v>
      </c>
      <c r="J39" s="23">
        <v>1362.5</v>
      </c>
      <c r="K39" s="23">
        <v>1436.5</v>
      </c>
      <c r="L39" s="23">
        <v>1408.5</v>
      </c>
      <c r="M39" s="23">
        <v>721</v>
      </c>
      <c r="N39" s="23">
        <v>1135.5</v>
      </c>
      <c r="O39" s="11">
        <v>0.92393896041964707</v>
      </c>
      <c r="P39" s="12">
        <v>1.2976190476190477</v>
      </c>
      <c r="Q39" s="11">
        <v>0.98050817960320225</v>
      </c>
      <c r="R39" s="12">
        <v>1.5748959778085991</v>
      </c>
      <c r="S39" s="72">
        <v>764</v>
      </c>
      <c r="T39" s="73">
        <v>4.3795811518324603</v>
      </c>
      <c r="U39" s="73">
        <v>3.2696335078534031</v>
      </c>
      <c r="V39" s="73">
        <v>7.6492146596858639</v>
      </c>
      <c r="X39" s="24">
        <f t="shared" si="0"/>
        <v>1.101706098595532</v>
      </c>
      <c r="Y39" s="20">
        <f t="shared" si="1"/>
        <v>5304.5</v>
      </c>
      <c r="Z39" s="20">
        <f t="shared" si="1"/>
        <v>5844</v>
      </c>
      <c r="AA39" s="22">
        <f t="shared" si="2"/>
        <v>539.5</v>
      </c>
      <c r="AB39" s="17">
        <f t="shared" si="3"/>
        <v>0.10170609859553209</v>
      </c>
    </row>
    <row r="40" spans="1:28">
      <c r="A40" s="9" t="s">
        <v>0</v>
      </c>
      <c r="B40" s="10" t="s">
        <v>36</v>
      </c>
      <c r="C40" s="10" t="s">
        <v>27</v>
      </c>
      <c r="D40" s="10" t="s">
        <v>27</v>
      </c>
      <c r="E40" s="10" t="s">
        <v>70</v>
      </c>
      <c r="F40" s="10" t="s">
        <v>75</v>
      </c>
      <c r="G40" s="23">
        <v>1400</v>
      </c>
      <c r="H40" s="23">
        <v>1475</v>
      </c>
      <c r="I40" s="23">
        <v>700</v>
      </c>
      <c r="J40" s="23">
        <v>935</v>
      </c>
      <c r="K40" s="23">
        <v>924</v>
      </c>
      <c r="L40" s="23">
        <v>951</v>
      </c>
      <c r="M40" s="23">
        <v>297</v>
      </c>
      <c r="N40" s="23">
        <v>710</v>
      </c>
      <c r="O40" s="11">
        <v>1.0535714285714286</v>
      </c>
      <c r="P40" s="12">
        <v>1.3357142857142856</v>
      </c>
      <c r="Q40" s="11">
        <v>1.0292207792207793</v>
      </c>
      <c r="R40" s="12">
        <v>2.3905723905723906</v>
      </c>
      <c r="S40" s="72">
        <v>441</v>
      </c>
      <c r="T40" s="73">
        <v>5.5011337868480723</v>
      </c>
      <c r="U40" s="73">
        <v>3.7301587301587302</v>
      </c>
      <c r="V40" s="73">
        <v>9.2312925170068034</v>
      </c>
      <c r="X40" s="24">
        <f t="shared" si="0"/>
        <v>1.2258355916892503</v>
      </c>
      <c r="Y40" s="20">
        <f t="shared" si="1"/>
        <v>3321</v>
      </c>
      <c r="Z40" s="20">
        <f t="shared" si="1"/>
        <v>4071</v>
      </c>
      <c r="AA40" s="22">
        <f t="shared" si="2"/>
        <v>750</v>
      </c>
      <c r="AB40" s="17">
        <f t="shared" si="3"/>
        <v>0.22583559168925021</v>
      </c>
    </row>
    <row r="41" spans="1:28">
      <c r="A41" s="9" t="s">
        <v>0</v>
      </c>
      <c r="B41" s="10" t="s">
        <v>36</v>
      </c>
      <c r="C41" s="10" t="s">
        <v>28</v>
      </c>
      <c r="D41" s="10" t="s">
        <v>28</v>
      </c>
      <c r="E41" s="10" t="s">
        <v>70</v>
      </c>
      <c r="F41" s="10" t="s">
        <v>71</v>
      </c>
      <c r="G41" s="23">
        <v>887.5</v>
      </c>
      <c r="H41" s="23">
        <v>898</v>
      </c>
      <c r="I41" s="23">
        <v>69</v>
      </c>
      <c r="J41" s="23">
        <v>57.5</v>
      </c>
      <c r="K41" s="23">
        <v>602</v>
      </c>
      <c r="L41" s="23">
        <v>602</v>
      </c>
      <c r="M41" s="23">
        <v>164</v>
      </c>
      <c r="N41" s="23">
        <v>138.69999999999999</v>
      </c>
      <c r="O41" s="11">
        <v>1.011830985915493</v>
      </c>
      <c r="P41" s="12">
        <v>0.83333333333333337</v>
      </c>
      <c r="Q41" s="11">
        <v>1</v>
      </c>
      <c r="R41" s="12">
        <v>0.84573170731707314</v>
      </c>
      <c r="S41" s="72">
        <v>103</v>
      </c>
      <c r="T41" s="73">
        <v>14.563106796116505</v>
      </c>
      <c r="U41" s="73">
        <v>1.9048543689320387</v>
      </c>
      <c r="V41" s="73">
        <v>16.467961165048543</v>
      </c>
      <c r="X41" s="24">
        <f t="shared" si="0"/>
        <v>0.9847314949201742</v>
      </c>
      <c r="Y41" s="20">
        <f t="shared" si="1"/>
        <v>1722.5</v>
      </c>
      <c r="Z41" s="20">
        <f t="shared" si="1"/>
        <v>1696.2</v>
      </c>
      <c r="AA41" s="22">
        <f t="shared" si="2"/>
        <v>-26.299999999999955</v>
      </c>
      <c r="AB41" s="17">
        <f t="shared" si="3"/>
        <v>-1.5268505079825807E-2</v>
      </c>
    </row>
    <row r="42" spans="1:28">
      <c r="A42" s="9" t="s">
        <v>0</v>
      </c>
      <c r="B42" s="10" t="s">
        <v>36</v>
      </c>
      <c r="C42" s="10" t="s">
        <v>49</v>
      </c>
      <c r="D42" s="10" t="s">
        <v>49</v>
      </c>
      <c r="E42" s="10" t="s">
        <v>69</v>
      </c>
      <c r="F42" s="10" t="s">
        <v>0</v>
      </c>
      <c r="G42" s="23">
        <v>12415.5</v>
      </c>
      <c r="H42" s="23">
        <v>12503</v>
      </c>
      <c r="I42" s="23">
        <v>382.5</v>
      </c>
      <c r="J42" s="23">
        <v>382.5</v>
      </c>
      <c r="K42" s="23">
        <v>12235</v>
      </c>
      <c r="L42" s="23">
        <v>12247.5</v>
      </c>
      <c r="M42" s="23">
        <v>400</v>
      </c>
      <c r="N42" s="23">
        <v>400</v>
      </c>
      <c r="O42" s="11">
        <v>1.0070476420603278</v>
      </c>
      <c r="P42" s="12">
        <v>1</v>
      </c>
      <c r="Q42" s="11">
        <v>1.0010216591744994</v>
      </c>
      <c r="R42" s="12">
        <v>1</v>
      </c>
      <c r="S42" s="72">
        <v>809</v>
      </c>
      <c r="T42" s="73">
        <v>30.593943139678615</v>
      </c>
      <c r="U42" s="73">
        <v>0.96724351050679847</v>
      </c>
      <c r="V42" s="73">
        <v>31.561186650185412</v>
      </c>
      <c r="X42" s="24">
        <f t="shared" si="0"/>
        <v>1.0039318995006488</v>
      </c>
      <c r="Y42" s="20">
        <f t="shared" si="1"/>
        <v>25433</v>
      </c>
      <c r="Z42" s="20">
        <f t="shared" si="1"/>
        <v>25533</v>
      </c>
      <c r="AA42" s="22">
        <f t="shared" si="2"/>
        <v>100</v>
      </c>
      <c r="AB42" s="17">
        <f t="shared" si="3"/>
        <v>3.9318995006487637E-3</v>
      </c>
    </row>
    <row r="43" spans="1:28">
      <c r="A43" s="9" t="s">
        <v>0</v>
      </c>
      <c r="B43" s="10" t="s">
        <v>36</v>
      </c>
      <c r="C43" s="10" t="s">
        <v>2</v>
      </c>
      <c r="D43" s="10" t="s">
        <v>2</v>
      </c>
      <c r="E43" s="10" t="s">
        <v>76</v>
      </c>
      <c r="F43" s="10" t="s">
        <v>0</v>
      </c>
      <c r="G43" s="23">
        <v>2750</v>
      </c>
      <c r="H43" s="23">
        <v>2612.5</v>
      </c>
      <c r="I43" s="23">
        <v>350</v>
      </c>
      <c r="J43" s="23">
        <v>350</v>
      </c>
      <c r="K43" s="23">
        <v>2400</v>
      </c>
      <c r="L43" s="23">
        <v>2362.5</v>
      </c>
      <c r="M43" s="23">
        <v>350</v>
      </c>
      <c r="N43" s="23">
        <v>350</v>
      </c>
      <c r="O43" s="11">
        <v>0.95</v>
      </c>
      <c r="P43" s="12">
        <v>1</v>
      </c>
      <c r="Q43" s="11">
        <v>0.984375</v>
      </c>
      <c r="R43" s="12">
        <v>1</v>
      </c>
      <c r="S43" s="72">
        <v>336</v>
      </c>
      <c r="T43" s="73">
        <v>14.806547619047619</v>
      </c>
      <c r="U43" s="73">
        <v>2.0833333333333335</v>
      </c>
      <c r="V43" s="73">
        <v>16.889880952380953</v>
      </c>
      <c r="X43" s="24">
        <f t="shared" si="0"/>
        <v>0.97008547008547008</v>
      </c>
      <c r="Y43" s="20">
        <f t="shared" si="1"/>
        <v>5850</v>
      </c>
      <c r="Z43" s="20">
        <f t="shared" si="1"/>
        <v>5675</v>
      </c>
      <c r="AA43" s="22">
        <f t="shared" si="2"/>
        <v>-175</v>
      </c>
      <c r="AB43" s="17">
        <f t="shared" si="3"/>
        <v>-2.9914529914529916E-2</v>
      </c>
    </row>
    <row r="44" spans="1:28">
      <c r="A44" s="9" t="s">
        <v>0</v>
      </c>
      <c r="B44" s="10" t="s">
        <v>36</v>
      </c>
      <c r="C44" s="10" t="s">
        <v>37</v>
      </c>
      <c r="D44" s="10" t="s">
        <v>37</v>
      </c>
      <c r="E44" s="10" t="s">
        <v>62</v>
      </c>
      <c r="F44" s="10" t="s">
        <v>0</v>
      </c>
      <c r="G44" s="23">
        <v>1000</v>
      </c>
      <c r="H44" s="23">
        <v>1000</v>
      </c>
      <c r="I44" s="23">
        <v>368.5</v>
      </c>
      <c r="J44" s="23">
        <v>286</v>
      </c>
      <c r="K44" s="23">
        <v>675.5</v>
      </c>
      <c r="L44" s="23">
        <v>691</v>
      </c>
      <c r="M44" s="23">
        <v>309</v>
      </c>
      <c r="N44" s="23">
        <v>358</v>
      </c>
      <c r="O44" s="11">
        <v>1</v>
      </c>
      <c r="P44" s="12">
        <v>0.77611940298507465</v>
      </c>
      <c r="Q44" s="11">
        <v>1.0229459659511473</v>
      </c>
      <c r="R44" s="12">
        <v>1.1585760517799353</v>
      </c>
      <c r="S44" s="72">
        <v>418</v>
      </c>
      <c r="T44" s="73">
        <v>4.0454545454545459</v>
      </c>
      <c r="U44" s="73">
        <v>1.5406698564593302</v>
      </c>
      <c r="V44" s="73">
        <v>5.5861244019138763</v>
      </c>
      <c r="X44" s="24">
        <f t="shared" si="0"/>
        <v>0.99235019124521884</v>
      </c>
      <c r="Y44" s="20">
        <f t="shared" si="1"/>
        <v>2353</v>
      </c>
      <c r="Z44" s="20">
        <f t="shared" si="1"/>
        <v>2335</v>
      </c>
      <c r="AA44" s="22">
        <f t="shared" si="2"/>
        <v>-18</v>
      </c>
      <c r="AB44" s="17">
        <f t="shared" si="3"/>
        <v>-7.6498087547811301E-3</v>
      </c>
    </row>
    <row r="45" spans="1:28">
      <c r="A45" s="9" t="s">
        <v>0</v>
      </c>
      <c r="B45" s="10" t="s">
        <v>36</v>
      </c>
      <c r="C45" s="10" t="s">
        <v>38</v>
      </c>
      <c r="D45" s="10" t="s">
        <v>38</v>
      </c>
      <c r="E45" s="10" t="s">
        <v>70</v>
      </c>
      <c r="F45" s="10" t="s">
        <v>81</v>
      </c>
      <c r="G45" s="23">
        <v>2034</v>
      </c>
      <c r="H45" s="23">
        <v>1891</v>
      </c>
      <c r="I45" s="23">
        <v>1371</v>
      </c>
      <c r="J45" s="23">
        <v>1673.5</v>
      </c>
      <c r="K45" s="23">
        <v>1366</v>
      </c>
      <c r="L45" s="23">
        <v>1385</v>
      </c>
      <c r="M45" s="23">
        <v>706</v>
      </c>
      <c r="N45" s="23">
        <v>1095</v>
      </c>
      <c r="O45" s="11">
        <v>0.92969518190757128</v>
      </c>
      <c r="P45" s="12">
        <v>1.2206418672501824</v>
      </c>
      <c r="Q45" s="11">
        <v>1.0139092240117131</v>
      </c>
      <c r="R45" s="12">
        <v>1.5509915014164306</v>
      </c>
      <c r="S45" s="72">
        <v>757</v>
      </c>
      <c r="T45" s="73">
        <v>4.3276089828269484</v>
      </c>
      <c r="U45" s="73">
        <v>3.6571994715984149</v>
      </c>
      <c r="V45" s="73">
        <v>7.9848084544253632</v>
      </c>
      <c r="X45" s="24">
        <f t="shared" si="0"/>
        <v>1.1036151177651998</v>
      </c>
      <c r="Y45" s="20">
        <f t="shared" si="1"/>
        <v>5477</v>
      </c>
      <c r="Z45" s="20">
        <f t="shared" si="1"/>
        <v>6044.5</v>
      </c>
      <c r="AA45" s="22">
        <f t="shared" si="2"/>
        <v>567.5</v>
      </c>
      <c r="AB45" s="17">
        <f t="shared" si="3"/>
        <v>0.10361511776519992</v>
      </c>
    </row>
    <row r="46" spans="1:28">
      <c r="A46" s="9" t="s">
        <v>0</v>
      </c>
      <c r="B46" s="10" t="s">
        <v>36</v>
      </c>
      <c r="C46" s="10" t="s">
        <v>43</v>
      </c>
      <c r="D46" s="10" t="s">
        <v>43</v>
      </c>
      <c r="E46" s="10" t="s">
        <v>54</v>
      </c>
      <c r="F46" s="10" t="s">
        <v>94</v>
      </c>
      <c r="G46" s="23">
        <v>5300</v>
      </c>
      <c r="H46" s="23">
        <v>4906.25</v>
      </c>
      <c r="I46" s="23">
        <v>537.5</v>
      </c>
      <c r="J46" s="23">
        <v>718.75</v>
      </c>
      <c r="K46" s="23">
        <v>5162.5</v>
      </c>
      <c r="L46" s="23">
        <v>5162.5</v>
      </c>
      <c r="M46" s="23">
        <v>500</v>
      </c>
      <c r="N46" s="23">
        <v>500</v>
      </c>
      <c r="O46" s="11">
        <v>0.9257075471698113</v>
      </c>
      <c r="P46" s="12">
        <v>1.3372093023255813</v>
      </c>
      <c r="Q46" s="11">
        <v>1</v>
      </c>
      <c r="R46" s="12">
        <v>1</v>
      </c>
      <c r="S46" s="72">
        <v>861</v>
      </c>
      <c r="T46" s="73">
        <v>11.69425087108014</v>
      </c>
      <c r="U46" s="73">
        <v>1.4155052264808363</v>
      </c>
      <c r="V46" s="73">
        <v>13.109756097560975</v>
      </c>
      <c r="X46" s="24">
        <f t="shared" si="0"/>
        <v>0.98152173913043483</v>
      </c>
      <c r="Y46" s="20">
        <f t="shared" si="1"/>
        <v>11500</v>
      </c>
      <c r="Z46" s="20">
        <f t="shared" si="1"/>
        <v>11287.5</v>
      </c>
      <c r="AA46" s="22">
        <f t="shared" si="2"/>
        <v>-212.5</v>
      </c>
      <c r="AB46" s="17">
        <f t="shared" si="3"/>
        <v>-1.8478260869565218E-2</v>
      </c>
    </row>
    <row r="47" spans="1:28">
      <c r="A47" s="9" t="s">
        <v>0</v>
      </c>
      <c r="B47" s="10" t="s">
        <v>36</v>
      </c>
      <c r="C47" s="10" t="s">
        <v>7</v>
      </c>
      <c r="D47" s="10" t="s">
        <v>7</v>
      </c>
      <c r="E47" s="10" t="s">
        <v>51</v>
      </c>
      <c r="F47" s="10" t="s">
        <v>0</v>
      </c>
      <c r="G47" s="23">
        <v>9059</v>
      </c>
      <c r="H47" s="23">
        <v>8937.5</v>
      </c>
      <c r="I47" s="23">
        <v>162.5</v>
      </c>
      <c r="J47" s="23">
        <v>162.5</v>
      </c>
      <c r="K47" s="23">
        <v>9000</v>
      </c>
      <c r="L47" s="23">
        <v>8862.5</v>
      </c>
      <c r="M47" s="23">
        <v>62.5</v>
      </c>
      <c r="N47" s="23">
        <v>62.5</v>
      </c>
      <c r="O47" s="11">
        <v>0.98658792361187764</v>
      </c>
      <c r="P47" s="12">
        <v>1</v>
      </c>
      <c r="Q47" s="11">
        <v>0.98472222222222228</v>
      </c>
      <c r="R47" s="12">
        <v>1</v>
      </c>
      <c r="S47" s="72">
        <v>1171</v>
      </c>
      <c r="T47" s="73">
        <v>15.200683176771991</v>
      </c>
      <c r="U47" s="73">
        <v>0.19214346712211786</v>
      </c>
      <c r="V47" s="73">
        <v>15.392826643894109</v>
      </c>
      <c r="X47" s="24">
        <f t="shared" si="0"/>
        <v>0.98583460949464008</v>
      </c>
      <c r="Y47" s="20">
        <f t="shared" si="1"/>
        <v>18284</v>
      </c>
      <c r="Z47" s="20">
        <f t="shared" si="1"/>
        <v>18025</v>
      </c>
      <c r="AA47" s="22">
        <f t="shared" si="2"/>
        <v>-259</v>
      </c>
      <c r="AB47" s="17">
        <f t="shared" si="3"/>
        <v>-1.4165390505359877E-2</v>
      </c>
    </row>
    <row r="48" spans="1:28">
      <c r="A48" s="9" t="s">
        <v>0</v>
      </c>
      <c r="B48" s="10" t="s">
        <v>36</v>
      </c>
      <c r="C48" s="10" t="s">
        <v>29</v>
      </c>
      <c r="D48" s="10" t="s">
        <v>29</v>
      </c>
      <c r="E48" s="10" t="s">
        <v>62</v>
      </c>
      <c r="F48" s="10" t="s">
        <v>71</v>
      </c>
      <c r="G48" s="23">
        <v>1869.5</v>
      </c>
      <c r="H48" s="23">
        <v>2369</v>
      </c>
      <c r="I48" s="23">
        <v>657.5</v>
      </c>
      <c r="J48" s="23">
        <v>496</v>
      </c>
      <c r="K48" s="23">
        <v>2107</v>
      </c>
      <c r="L48" s="23">
        <v>2108</v>
      </c>
      <c r="M48" s="23">
        <v>644</v>
      </c>
      <c r="N48" s="23">
        <v>632.5</v>
      </c>
      <c r="O48" s="11">
        <v>1.2671837389676384</v>
      </c>
      <c r="P48" s="12">
        <v>0.75437262357414447</v>
      </c>
      <c r="Q48" s="11">
        <v>1.0004746084480303</v>
      </c>
      <c r="R48" s="12">
        <v>0.9821428571428571</v>
      </c>
      <c r="S48" s="72">
        <v>549</v>
      </c>
      <c r="T48" s="73">
        <v>8.1548269581056463</v>
      </c>
      <c r="U48" s="73">
        <v>2.0555555555555554</v>
      </c>
      <c r="V48" s="73">
        <v>10.210382513661202</v>
      </c>
      <c r="X48" s="24">
        <f t="shared" si="0"/>
        <v>1.0620500189465707</v>
      </c>
      <c r="Y48" s="20">
        <f t="shared" si="1"/>
        <v>5278</v>
      </c>
      <c r="Z48" s="20">
        <f t="shared" si="1"/>
        <v>5605.5</v>
      </c>
      <c r="AA48" s="22">
        <f t="shared" si="2"/>
        <v>327.5</v>
      </c>
      <c r="AB48" s="17">
        <f t="shared" si="3"/>
        <v>6.2050018946570668E-2</v>
      </c>
    </row>
    <row r="49" spans="1:28">
      <c r="A49" s="9" t="s">
        <v>0</v>
      </c>
      <c r="B49" s="10" t="s">
        <v>36</v>
      </c>
      <c r="C49" s="10" t="s">
        <v>30</v>
      </c>
      <c r="D49" s="10" t="s">
        <v>30</v>
      </c>
      <c r="E49" s="10" t="s">
        <v>69</v>
      </c>
      <c r="F49" s="10" t="s">
        <v>0</v>
      </c>
      <c r="G49" s="23">
        <v>2870.5</v>
      </c>
      <c r="H49" s="23">
        <v>2870.5</v>
      </c>
      <c r="I49" s="23">
        <v>250</v>
      </c>
      <c r="J49" s="23">
        <v>250</v>
      </c>
      <c r="K49" s="23">
        <v>2712.5</v>
      </c>
      <c r="L49" s="23">
        <v>2712.5</v>
      </c>
      <c r="M49" s="23">
        <v>10</v>
      </c>
      <c r="N49" s="23">
        <v>0</v>
      </c>
      <c r="O49" s="11">
        <v>1</v>
      </c>
      <c r="P49" s="12">
        <v>1</v>
      </c>
      <c r="Q49" s="11">
        <v>1</v>
      </c>
      <c r="R49" s="12" t="s">
        <v>0</v>
      </c>
      <c r="S49" s="72">
        <v>203</v>
      </c>
      <c r="T49" s="73">
        <v>27.502463054187192</v>
      </c>
      <c r="U49" s="73">
        <v>1.2315270935960592</v>
      </c>
      <c r="V49" s="73">
        <v>28.733990147783253</v>
      </c>
      <c r="X49" s="24">
        <f>(H49+J49+L49+N49)/(G49+I49+K49+M49)</f>
        <v>0.99828855040219067</v>
      </c>
      <c r="Y49" s="20">
        <f t="shared" si="1"/>
        <v>5843</v>
      </c>
      <c r="Z49" s="20">
        <f t="shared" si="1"/>
        <v>5833</v>
      </c>
      <c r="AA49" s="22">
        <f>Z49-Y49</f>
        <v>-10</v>
      </c>
      <c r="AB49" s="17">
        <f>AA49/Y49</f>
        <v>-1.7114495978093444E-3</v>
      </c>
    </row>
    <row r="50" spans="1:28">
      <c r="A50" s="9"/>
      <c r="B50" s="10" t="s">
        <v>36</v>
      </c>
      <c r="C50" s="18" t="s">
        <v>3</v>
      </c>
      <c r="D50" s="33" t="s">
        <v>3</v>
      </c>
      <c r="E50" s="10" t="s">
        <v>54</v>
      </c>
      <c r="F50" s="10" t="s">
        <v>0</v>
      </c>
      <c r="G50" s="23">
        <v>5922.5</v>
      </c>
      <c r="H50" s="23">
        <v>5773</v>
      </c>
      <c r="I50" s="23">
        <v>322</v>
      </c>
      <c r="J50" s="23">
        <v>115</v>
      </c>
      <c r="K50" s="23">
        <v>5669.5</v>
      </c>
      <c r="L50" s="23">
        <v>5313</v>
      </c>
      <c r="M50" s="23">
        <v>322</v>
      </c>
      <c r="N50" s="23">
        <v>195.5</v>
      </c>
      <c r="O50" s="11">
        <v>0.97475728155339803</v>
      </c>
      <c r="P50" s="12">
        <v>0.35714285714285715</v>
      </c>
      <c r="Q50" s="11">
        <v>0.93711967545638941</v>
      </c>
      <c r="R50" s="12">
        <v>0.6071428571428571</v>
      </c>
      <c r="S50" s="72">
        <v>426</v>
      </c>
      <c r="T50" s="73">
        <v>26.023474178403756</v>
      </c>
      <c r="U50" s="73">
        <v>0.72887323943661975</v>
      </c>
      <c r="V50" s="73">
        <v>26.752347417840376</v>
      </c>
      <c r="X50" s="24">
        <f>(H50+J50+L50+N50)/(G50+I50+K50+M50)</f>
        <v>0.93139097744360899</v>
      </c>
      <c r="Y50" s="20">
        <f t="shared" si="1"/>
        <v>12236</v>
      </c>
      <c r="Z50" s="20">
        <f t="shared" si="1"/>
        <v>11396.5</v>
      </c>
      <c r="AA50" s="22">
        <f>Z50-Y50</f>
        <v>-839.5</v>
      </c>
      <c r="AB50" s="17">
        <f>AA50/Y50</f>
        <v>-6.8609022556390981E-2</v>
      </c>
    </row>
    <row r="51" spans="1:28">
      <c r="A51" s="9" t="s">
        <v>0</v>
      </c>
      <c r="B51" s="10" t="s">
        <v>36</v>
      </c>
      <c r="C51" s="27" t="s">
        <v>40</v>
      </c>
      <c r="D51" s="27" t="s">
        <v>40</v>
      </c>
      <c r="E51" s="10" t="s">
        <v>53</v>
      </c>
      <c r="F51" s="10" t="s">
        <v>103</v>
      </c>
      <c r="G51" s="23">
        <v>1932</v>
      </c>
      <c r="H51" s="23">
        <v>2277</v>
      </c>
      <c r="I51" s="23">
        <v>966</v>
      </c>
      <c r="J51" s="23">
        <v>1134.5</v>
      </c>
      <c r="K51" s="23">
        <v>1610</v>
      </c>
      <c r="L51" s="23">
        <v>2035.5</v>
      </c>
      <c r="M51" s="23">
        <v>644</v>
      </c>
      <c r="N51" s="23">
        <v>724.5</v>
      </c>
      <c r="O51" s="11">
        <v>1.1785714285714286</v>
      </c>
      <c r="P51" s="12">
        <v>1.1744306418219461</v>
      </c>
      <c r="Q51" s="11">
        <v>1.2642857142857142</v>
      </c>
      <c r="R51" s="12">
        <v>1.125</v>
      </c>
      <c r="S51" s="72">
        <v>979</v>
      </c>
      <c r="T51" s="73">
        <v>4.4050051072522987</v>
      </c>
      <c r="U51" s="73">
        <v>1.898876404494382</v>
      </c>
      <c r="V51" s="73">
        <v>6.3038815117466811</v>
      </c>
      <c r="X51" s="24">
        <f>(H51+J51+L51+N51)/(G51+I51+K51+M51)</f>
        <v>1.1978843167701863</v>
      </c>
      <c r="Y51" s="20">
        <f t="shared" si="1"/>
        <v>5152</v>
      </c>
      <c r="Z51" s="20">
        <f t="shared" si="1"/>
        <v>6171.5</v>
      </c>
      <c r="AA51" s="22">
        <f>Z51-Y51</f>
        <v>1019.5</v>
      </c>
      <c r="AB51" s="17">
        <f>AA51/Y51</f>
        <v>0.19788431677018634</v>
      </c>
    </row>
    <row r="52" spans="1:28">
      <c r="A52" s="9" t="s">
        <v>0</v>
      </c>
      <c r="B52" s="10" t="s">
        <v>36</v>
      </c>
      <c r="C52" s="10" t="s">
        <v>31</v>
      </c>
      <c r="D52" s="10" t="s">
        <v>31</v>
      </c>
      <c r="E52" s="10" t="s">
        <v>62</v>
      </c>
      <c r="F52" s="10" t="s">
        <v>0</v>
      </c>
      <c r="G52" s="23">
        <v>2322.5</v>
      </c>
      <c r="H52" s="23">
        <v>2317</v>
      </c>
      <c r="I52" s="23">
        <v>891.5</v>
      </c>
      <c r="J52" s="23">
        <v>832</v>
      </c>
      <c r="K52" s="23">
        <v>1878</v>
      </c>
      <c r="L52" s="23">
        <v>1881</v>
      </c>
      <c r="M52" s="23">
        <v>0</v>
      </c>
      <c r="N52" s="23">
        <v>12.5</v>
      </c>
      <c r="O52" s="11">
        <v>0.99763186221743816</v>
      </c>
      <c r="P52" s="12">
        <v>0.93325855300056082</v>
      </c>
      <c r="Q52" s="11">
        <v>1.0015974440894568</v>
      </c>
      <c r="R52" s="12" t="s">
        <v>0</v>
      </c>
      <c r="S52" s="72">
        <v>843</v>
      </c>
      <c r="T52" s="73">
        <v>4.9798339264531437</v>
      </c>
      <c r="U52" s="73">
        <v>1.001779359430605</v>
      </c>
      <c r="V52" s="73">
        <v>5.981613285883749</v>
      </c>
      <c r="X52" s="24">
        <f t="shared" si="0"/>
        <v>0.99027886881382565</v>
      </c>
      <c r="Y52" s="20">
        <f t="shared" si="1"/>
        <v>5092</v>
      </c>
      <c r="Z52" s="20">
        <f t="shared" si="1"/>
        <v>5042.5</v>
      </c>
      <c r="AA52" s="22">
        <f t="shared" si="2"/>
        <v>-49.5</v>
      </c>
      <c r="AB52" s="17">
        <f t="shared" si="3"/>
        <v>-9.7211311861743911E-3</v>
      </c>
    </row>
    <row r="53" spans="1:28">
      <c r="A53" s="9" t="s">
        <v>0</v>
      </c>
      <c r="B53" s="10" t="s">
        <v>36</v>
      </c>
      <c r="C53" s="10" t="s">
        <v>47</v>
      </c>
      <c r="D53" s="10" t="s">
        <v>47</v>
      </c>
      <c r="E53" s="10" t="s">
        <v>93</v>
      </c>
      <c r="F53" s="10" t="s">
        <v>95</v>
      </c>
      <c r="G53" s="23">
        <v>4812.5</v>
      </c>
      <c r="H53" s="23">
        <v>4550</v>
      </c>
      <c r="I53" s="23">
        <v>558</v>
      </c>
      <c r="J53" s="23">
        <v>410</v>
      </c>
      <c r="K53" s="23">
        <v>4525</v>
      </c>
      <c r="L53" s="23">
        <v>4137.5</v>
      </c>
      <c r="M53" s="23">
        <v>225</v>
      </c>
      <c r="N53" s="23">
        <v>212.5</v>
      </c>
      <c r="O53" s="11">
        <v>0.94545454545454544</v>
      </c>
      <c r="P53" s="12">
        <v>0.73476702508960579</v>
      </c>
      <c r="Q53" s="11">
        <v>0.91436464088397795</v>
      </c>
      <c r="R53" s="12">
        <v>0.94444444444444442</v>
      </c>
      <c r="S53" s="72">
        <v>701</v>
      </c>
      <c r="T53" s="73">
        <v>12.393009985734665</v>
      </c>
      <c r="U53" s="73">
        <v>0.88801711840228248</v>
      </c>
      <c r="V53" s="73">
        <v>13.281027104136948</v>
      </c>
      <c r="X53" s="24">
        <f t="shared" si="0"/>
        <v>0.91991502396126679</v>
      </c>
      <c r="Y53" s="20">
        <f t="shared" si="1"/>
        <v>10120.5</v>
      </c>
      <c r="Z53" s="20">
        <f t="shared" si="1"/>
        <v>9310</v>
      </c>
      <c r="AA53" s="22">
        <f t="shared" si="2"/>
        <v>-810.5</v>
      </c>
      <c r="AB53" s="17">
        <f t="shared" si="3"/>
        <v>-8.0084976038733269E-2</v>
      </c>
    </row>
    <row r="54" spans="1:28">
      <c r="A54" s="9" t="s">
        <v>0</v>
      </c>
      <c r="B54" s="10" t="s">
        <v>115</v>
      </c>
      <c r="C54" s="10" t="s">
        <v>121</v>
      </c>
      <c r="D54" s="10" t="s">
        <v>121</v>
      </c>
      <c r="E54" s="10" t="s">
        <v>54</v>
      </c>
      <c r="F54" s="10" t="s">
        <v>77</v>
      </c>
      <c r="G54" s="23">
        <v>350</v>
      </c>
      <c r="H54" s="23">
        <v>350</v>
      </c>
      <c r="I54" s="23">
        <v>700</v>
      </c>
      <c r="J54" s="23">
        <v>762.5</v>
      </c>
      <c r="K54" s="23">
        <v>350</v>
      </c>
      <c r="L54" s="23">
        <v>350</v>
      </c>
      <c r="M54" s="23">
        <v>700</v>
      </c>
      <c r="N54" s="23">
        <v>712.5</v>
      </c>
      <c r="O54" s="11">
        <v>1</v>
      </c>
      <c r="P54" s="12">
        <v>1.0892857142857142</v>
      </c>
      <c r="Q54" s="11">
        <v>1</v>
      </c>
      <c r="R54" s="12">
        <v>1.0178571428571428</v>
      </c>
      <c r="S54" s="72">
        <v>118</v>
      </c>
      <c r="T54" s="73">
        <v>5.9322033898305087</v>
      </c>
      <c r="U54" s="73">
        <v>12.5</v>
      </c>
      <c r="V54" s="73">
        <v>18.432203389830509</v>
      </c>
      <c r="X54" s="24">
        <f t="shared" si="0"/>
        <v>1.0357142857142858</v>
      </c>
      <c r="Y54" s="20">
        <f t="shared" si="1"/>
        <v>2100</v>
      </c>
      <c r="Z54" s="20">
        <f t="shared" si="1"/>
        <v>2175</v>
      </c>
      <c r="AA54" s="22">
        <f t="shared" si="2"/>
        <v>75</v>
      </c>
      <c r="AB54" s="17">
        <f t="shared" si="3"/>
        <v>3.5714285714285712E-2</v>
      </c>
    </row>
    <row r="55" spans="1:28">
      <c r="A55" s="9" t="s">
        <v>0</v>
      </c>
      <c r="B55" s="10" t="s">
        <v>115</v>
      </c>
      <c r="C55" s="10" t="s">
        <v>116</v>
      </c>
      <c r="D55" s="10" t="s">
        <v>116</v>
      </c>
      <c r="E55" s="10" t="s">
        <v>67</v>
      </c>
      <c r="F55" s="10" t="s">
        <v>62</v>
      </c>
      <c r="G55" s="23">
        <v>1413.5</v>
      </c>
      <c r="H55" s="23">
        <v>1362.5</v>
      </c>
      <c r="I55" s="23">
        <v>527.75</v>
      </c>
      <c r="J55" s="23">
        <v>496.75</v>
      </c>
      <c r="K55" s="23">
        <v>1015.5</v>
      </c>
      <c r="L55" s="23">
        <v>1004</v>
      </c>
      <c r="M55" s="23">
        <v>338.5</v>
      </c>
      <c r="N55" s="23">
        <v>339.5</v>
      </c>
      <c r="O55" s="11">
        <v>0.96391934913335686</v>
      </c>
      <c r="P55" s="12">
        <v>0.94126006631927994</v>
      </c>
      <c r="Q55" s="11">
        <v>0.98867552929591329</v>
      </c>
      <c r="R55" s="12">
        <v>1.0029542097488922</v>
      </c>
      <c r="S55" s="72">
        <v>403</v>
      </c>
      <c r="T55" s="73">
        <v>5.8722084367245655</v>
      </c>
      <c r="U55" s="73">
        <v>2.0750620347394539</v>
      </c>
      <c r="V55" s="73">
        <v>7.9472704714640194</v>
      </c>
      <c r="X55" s="24">
        <f t="shared" si="0"/>
        <v>0.97192929216296187</v>
      </c>
      <c r="Y55" s="20">
        <f t="shared" si="1"/>
        <v>3295.25</v>
      </c>
      <c r="Z55" s="20">
        <f t="shared" si="1"/>
        <v>3202.75</v>
      </c>
      <c r="AA55" s="22">
        <f t="shared" si="2"/>
        <v>-92.5</v>
      </c>
      <c r="AB55" s="17">
        <f t="shared" si="3"/>
        <v>-2.8070707837038161E-2</v>
      </c>
    </row>
    <row r="56" spans="1:28">
      <c r="A56" s="9" t="s">
        <v>0</v>
      </c>
      <c r="B56" s="10" t="s">
        <v>36</v>
      </c>
      <c r="C56" s="10" t="s">
        <v>32</v>
      </c>
      <c r="D56" s="10" t="s">
        <v>32</v>
      </c>
      <c r="E56" s="10" t="s">
        <v>74</v>
      </c>
      <c r="F56" s="10" t="s">
        <v>0</v>
      </c>
      <c r="G56" s="23">
        <v>2289</v>
      </c>
      <c r="H56" s="23">
        <v>2229.5</v>
      </c>
      <c r="I56" s="23">
        <v>371</v>
      </c>
      <c r="J56" s="23">
        <v>257</v>
      </c>
      <c r="K56" s="23">
        <v>1586</v>
      </c>
      <c r="L56" s="23">
        <v>1598.5</v>
      </c>
      <c r="M56" s="23">
        <v>11.5</v>
      </c>
      <c r="N56" s="23">
        <v>0</v>
      </c>
      <c r="O56" s="11">
        <v>0.97400611620795108</v>
      </c>
      <c r="P56" s="12">
        <v>0.69272237196765496</v>
      </c>
      <c r="Q56" s="11">
        <v>1.0078814627994956</v>
      </c>
      <c r="R56" s="12" t="s">
        <v>0</v>
      </c>
      <c r="S56" s="72">
        <v>818</v>
      </c>
      <c r="T56" s="73">
        <v>4.679706601466993</v>
      </c>
      <c r="U56" s="73">
        <v>0.3141809290953545</v>
      </c>
      <c r="V56" s="73">
        <v>4.9938875305623478</v>
      </c>
      <c r="X56" s="24">
        <f t="shared" si="0"/>
        <v>0.95948326482677626</v>
      </c>
      <c r="Y56" s="20">
        <f t="shared" si="1"/>
        <v>4257.5</v>
      </c>
      <c r="Z56" s="20">
        <f t="shared" si="1"/>
        <v>4085</v>
      </c>
      <c r="AA56" s="22">
        <f t="shared" si="2"/>
        <v>-172.5</v>
      </c>
      <c r="AB56" s="17">
        <f t="shared" si="3"/>
        <v>-4.0516735173223725E-2</v>
      </c>
    </row>
    <row r="57" spans="1:28">
      <c r="A57" s="9" t="s">
        <v>0</v>
      </c>
      <c r="B57" s="10" t="s">
        <v>36</v>
      </c>
      <c r="C57" s="10" t="s">
        <v>33</v>
      </c>
      <c r="D57" s="10" t="s">
        <v>33</v>
      </c>
      <c r="E57" s="10" t="s">
        <v>70</v>
      </c>
      <c r="F57" s="10" t="s">
        <v>0</v>
      </c>
      <c r="G57" s="23">
        <v>2575</v>
      </c>
      <c r="H57" s="23">
        <v>2567</v>
      </c>
      <c r="I57" s="23">
        <v>327.5</v>
      </c>
      <c r="J57" s="23">
        <v>296</v>
      </c>
      <c r="K57" s="23">
        <v>2662.5</v>
      </c>
      <c r="L57" s="23">
        <v>2580</v>
      </c>
      <c r="M57" s="23">
        <v>337.5</v>
      </c>
      <c r="N57" s="23">
        <v>337.5</v>
      </c>
      <c r="O57" s="11">
        <v>0.99689320388349512</v>
      </c>
      <c r="P57" s="12">
        <v>0.90381679389312974</v>
      </c>
      <c r="Q57" s="11">
        <v>0.96901408450704229</v>
      </c>
      <c r="R57" s="12">
        <v>1</v>
      </c>
      <c r="S57" s="72">
        <v>253</v>
      </c>
      <c r="T57" s="73">
        <v>20.343873517786562</v>
      </c>
      <c r="U57" s="73">
        <v>2.5039525691699605</v>
      </c>
      <c r="V57" s="73">
        <v>22.847826086956523</v>
      </c>
      <c r="X57" s="24">
        <f t="shared" si="0"/>
        <v>0.97933079203727236</v>
      </c>
      <c r="Y57" s="20">
        <f t="shared" si="1"/>
        <v>5902.5</v>
      </c>
      <c r="Z57" s="20">
        <f t="shared" si="1"/>
        <v>5780.5</v>
      </c>
      <c r="AA57" s="22">
        <f t="shared" si="2"/>
        <v>-122</v>
      </c>
      <c r="AB57" s="17">
        <f t="shared" si="3"/>
        <v>-2.0669207962727656E-2</v>
      </c>
    </row>
    <row r="58" spans="1:28">
      <c r="A58" s="9" t="s">
        <v>0</v>
      </c>
      <c r="B58" s="10" t="s">
        <v>36</v>
      </c>
      <c r="C58" s="10" t="s">
        <v>4</v>
      </c>
      <c r="D58" s="10" t="s">
        <v>4</v>
      </c>
      <c r="E58" s="10" t="s">
        <v>53</v>
      </c>
      <c r="F58" s="10" t="s">
        <v>103</v>
      </c>
      <c r="G58" s="23">
        <v>862.5</v>
      </c>
      <c r="H58" s="23">
        <v>975.5</v>
      </c>
      <c r="I58" s="23">
        <v>323</v>
      </c>
      <c r="J58" s="23">
        <v>299</v>
      </c>
      <c r="K58" s="23">
        <v>644</v>
      </c>
      <c r="L58" s="23">
        <v>667</v>
      </c>
      <c r="M58" s="23">
        <v>0</v>
      </c>
      <c r="N58" s="23">
        <v>0</v>
      </c>
      <c r="O58" s="11">
        <v>1.1310144927536232</v>
      </c>
      <c r="P58" s="12">
        <v>0.92569659442724461</v>
      </c>
      <c r="Q58" s="11">
        <v>1.0357142857142858</v>
      </c>
      <c r="R58" s="12" t="s">
        <v>0</v>
      </c>
      <c r="S58" s="72">
        <v>104</v>
      </c>
      <c r="T58" s="73">
        <v>15.79326923076923</v>
      </c>
      <c r="U58" s="73">
        <v>2.875</v>
      </c>
      <c r="V58" s="73">
        <v>18.66826923076923</v>
      </c>
      <c r="X58" s="24">
        <f t="shared" si="0"/>
        <v>1.0612189122711124</v>
      </c>
      <c r="Y58" s="20">
        <f t="shared" si="1"/>
        <v>1829.5</v>
      </c>
      <c r="Z58" s="20">
        <f t="shared" si="1"/>
        <v>1941.5</v>
      </c>
      <c r="AA58" s="22">
        <f t="shared" si="2"/>
        <v>112</v>
      </c>
      <c r="AB58" s="17">
        <f t="shared" si="3"/>
        <v>6.1218912271112327E-2</v>
      </c>
    </row>
    <row r="59" spans="1:28">
      <c r="A59" s="9" t="s">
        <v>0</v>
      </c>
      <c r="B59" s="18" t="s">
        <v>36</v>
      </c>
      <c r="C59" s="18" t="s">
        <v>39</v>
      </c>
      <c r="D59" s="18" t="s">
        <v>39</v>
      </c>
      <c r="E59" s="18" t="s">
        <v>70</v>
      </c>
      <c r="F59" s="18" t="s">
        <v>76</v>
      </c>
      <c r="G59" s="23">
        <v>2305</v>
      </c>
      <c r="H59" s="23">
        <v>2395.5</v>
      </c>
      <c r="I59" s="23">
        <v>1101.05</v>
      </c>
      <c r="J59" s="23">
        <v>1603.5</v>
      </c>
      <c r="K59" s="23">
        <v>1460</v>
      </c>
      <c r="L59" s="23">
        <v>1534</v>
      </c>
      <c r="M59" s="23">
        <v>943</v>
      </c>
      <c r="N59" s="23">
        <v>1243</v>
      </c>
      <c r="O59" s="11">
        <v>1.0392624728850326</v>
      </c>
      <c r="P59" s="12">
        <v>1.456337132736933</v>
      </c>
      <c r="Q59" s="11">
        <v>1.0506849315068494</v>
      </c>
      <c r="R59" s="12">
        <v>1.3181336161187698</v>
      </c>
      <c r="S59" s="72">
        <v>735</v>
      </c>
      <c r="T59" s="73">
        <v>5.3462585034013603</v>
      </c>
      <c r="U59" s="73">
        <v>3.8727891156462584</v>
      </c>
      <c r="V59" s="73">
        <v>9.2190476190476183</v>
      </c>
      <c r="X59" s="24">
        <f t="shared" si="0"/>
        <v>1.1664557888122842</v>
      </c>
      <c r="Y59" s="20">
        <f t="shared" si="1"/>
        <v>5809.05</v>
      </c>
      <c r="Z59" s="20">
        <f t="shared" si="1"/>
        <v>6776</v>
      </c>
      <c r="AA59" s="22">
        <f t="shared" si="2"/>
        <v>966.94999999999982</v>
      </c>
      <c r="AB59" s="17">
        <f t="shared" si="3"/>
        <v>0.16645578881228423</v>
      </c>
    </row>
    <row r="60" spans="1:28">
      <c r="G60" s="21"/>
      <c r="H60" s="21"/>
      <c r="I60" s="21"/>
      <c r="J60" s="21"/>
      <c r="K60" s="21"/>
      <c r="L60" s="21"/>
      <c r="M60" s="21"/>
      <c r="N60" s="21"/>
      <c r="Y60" s="21"/>
      <c r="Z60" s="21"/>
      <c r="AA60" s="21"/>
    </row>
    <row r="61" spans="1:28">
      <c r="C61" s="65" t="s">
        <v>102</v>
      </c>
      <c r="D61" s="66"/>
      <c r="E61" s="66"/>
      <c r="F61" s="67"/>
      <c r="G61" s="64">
        <f>SUM(G8:G60)</f>
        <v>132701</v>
      </c>
      <c r="H61" s="64">
        <f t="shared" ref="H61:N61" si="5">SUM(H8:H60)</f>
        <v>130270.7</v>
      </c>
      <c r="I61" s="64">
        <f t="shared" si="5"/>
        <v>32866.800000000003</v>
      </c>
      <c r="J61" s="64">
        <f t="shared" si="5"/>
        <v>34345.199999999997</v>
      </c>
      <c r="K61" s="64">
        <f t="shared" si="5"/>
        <v>108673.60000000001</v>
      </c>
      <c r="L61" s="64">
        <f t="shared" si="5"/>
        <v>107894.25</v>
      </c>
      <c r="M61" s="64">
        <f t="shared" si="5"/>
        <v>21033.5</v>
      </c>
      <c r="N61" s="64">
        <f t="shared" si="5"/>
        <v>24260.15</v>
      </c>
      <c r="O61" s="26">
        <f>H61/G61</f>
        <v>0.98168589535873885</v>
      </c>
      <c r="P61" s="26">
        <f>J61/I61</f>
        <v>1.0449815619409251</v>
      </c>
      <c r="Q61" s="26">
        <f>L61/K61</f>
        <v>0.99282852505116237</v>
      </c>
      <c r="R61" s="26">
        <f>N61/M61</f>
        <v>1.1534052820500631</v>
      </c>
      <c r="S61" s="74">
        <f>SUM(S8:S60)</f>
        <v>28228</v>
      </c>
      <c r="T61" s="73">
        <f>(H61+L61)/S61</f>
        <v>8.4371882527986397</v>
      </c>
      <c r="U61" s="73">
        <f>(J61+N61)/S61</f>
        <v>2.076142482641349</v>
      </c>
      <c r="V61" s="73">
        <f>T61+U61</f>
        <v>10.51333073543999</v>
      </c>
      <c r="X61" s="24">
        <f>(H61+J61+L61+N61)/(G61+I61+K61+M61)</f>
        <v>1.0050644331773544</v>
      </c>
      <c r="Y61" s="20">
        <f>G61+I61+K61+M61</f>
        <v>295274.90000000002</v>
      </c>
      <c r="Z61" s="20">
        <f>H61+J61+L61+N61</f>
        <v>296770.30000000005</v>
      </c>
      <c r="AA61" s="22">
        <f>Z61-Y61</f>
        <v>1495.4000000000233</v>
      </c>
      <c r="AB61" s="17">
        <f>AA61/Y61</f>
        <v>5.0644331773544689E-3</v>
      </c>
    </row>
    <row r="63" spans="1:28">
      <c r="B63" s="18" t="s">
        <v>113</v>
      </c>
      <c r="C63" s="18" t="s">
        <v>109</v>
      </c>
      <c r="D63" s="18"/>
      <c r="E63" s="18" t="s">
        <v>110</v>
      </c>
      <c r="F63" s="18" t="s">
        <v>0</v>
      </c>
      <c r="G63" s="25">
        <v>1932</v>
      </c>
      <c r="H63" s="25">
        <v>2839</v>
      </c>
      <c r="I63" s="25">
        <v>646</v>
      </c>
      <c r="J63" s="25">
        <v>633.5</v>
      </c>
      <c r="K63" s="25">
        <v>2212</v>
      </c>
      <c r="L63" s="25">
        <v>3075</v>
      </c>
      <c r="M63" s="25">
        <v>322</v>
      </c>
      <c r="N63" s="25">
        <v>345</v>
      </c>
      <c r="O63" s="26">
        <v>1.4694616977225672</v>
      </c>
      <c r="P63" s="26">
        <v>0.98065015479876161</v>
      </c>
      <c r="Q63" s="26">
        <v>1.3901446654611211</v>
      </c>
      <c r="R63" s="26">
        <v>1.0714285714285714</v>
      </c>
      <c r="S63" s="74">
        <v>410</v>
      </c>
      <c r="T63" s="73">
        <v>14.424390243902439</v>
      </c>
      <c r="U63" s="73">
        <v>2.3865853658536587</v>
      </c>
      <c r="V63" s="73">
        <v>16.810975609756099</v>
      </c>
      <c r="X63" s="24">
        <f>(H63+J63+L63+N63)/(G63+I63+K63+M63)</f>
        <v>1.3482981220657277</v>
      </c>
      <c r="Y63" s="20">
        <f>G63+I63+K63+M63</f>
        <v>5112</v>
      </c>
      <c r="Z63" s="20">
        <f>H63+J63+L63+N63</f>
        <v>6892.5</v>
      </c>
      <c r="AA63" s="22">
        <f>Z63-Y63</f>
        <v>1780.5</v>
      </c>
      <c r="AB63" s="17">
        <f>AA63/Y63</f>
        <v>0.34829812206572769</v>
      </c>
    </row>
    <row r="64" spans="1:28">
      <c r="B64" s="18" t="s">
        <v>113</v>
      </c>
      <c r="C64" s="18" t="s">
        <v>112</v>
      </c>
      <c r="D64" s="18"/>
      <c r="E64" s="18" t="s">
        <v>62</v>
      </c>
      <c r="F64" s="18" t="s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6" t="s">
        <v>0</v>
      </c>
      <c r="P64" s="26" t="s">
        <v>0</v>
      </c>
      <c r="Q64" s="26" t="s">
        <v>0</v>
      </c>
      <c r="R64" s="26" t="s">
        <v>0</v>
      </c>
      <c r="S64" s="72"/>
      <c r="T64" s="73"/>
      <c r="U64" s="73"/>
      <c r="V64" s="73"/>
      <c r="X64" s="24" t="e">
        <f>(H64+J64+L64+N64)/(G64+I64+K64+M64)</f>
        <v>#DIV/0!</v>
      </c>
      <c r="Y64" s="20">
        <f>G64+I64+K64+M64</f>
        <v>0</v>
      </c>
      <c r="Z64" s="20">
        <f>H64+J64+L64+N64</f>
        <v>0</v>
      </c>
      <c r="AA64" s="22">
        <f>Z64-Y64</f>
        <v>0</v>
      </c>
      <c r="AB64" s="17" t="e">
        <f>AA64/Y64</f>
        <v>#DIV/0!</v>
      </c>
    </row>
    <row r="67" spans="2:28">
      <c r="B67" s="28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69"/>
      <c r="T67" s="69"/>
      <c r="U67" s="69"/>
      <c r="V67" s="69"/>
      <c r="W67" s="29"/>
      <c r="X67" s="30"/>
      <c r="Y67" s="29"/>
      <c r="Z67" s="29"/>
      <c r="AA67" s="29"/>
      <c r="AB67" s="31"/>
    </row>
    <row r="68" spans="2:28">
      <c r="B68" s="32" t="s">
        <v>104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70"/>
      <c r="T68" s="70"/>
      <c r="U68" s="70"/>
      <c r="V68" s="70"/>
      <c r="W68" s="33"/>
      <c r="X68" s="34"/>
      <c r="Y68" s="33"/>
      <c r="Z68" s="33"/>
      <c r="AA68" s="33"/>
      <c r="AB68" s="35"/>
    </row>
    <row r="69" spans="2:28"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70"/>
      <c r="T69" s="70"/>
      <c r="U69" s="70"/>
      <c r="V69" s="70"/>
      <c r="W69" s="33"/>
      <c r="X69" s="34"/>
      <c r="Y69" s="33"/>
      <c r="Z69" s="33"/>
      <c r="AA69" s="33"/>
      <c r="AB69" s="35"/>
    </row>
    <row r="70" spans="2:28">
      <c r="B70" s="32" t="s">
        <v>111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70"/>
      <c r="T70" s="70"/>
      <c r="U70" s="70"/>
      <c r="V70" s="70"/>
      <c r="W70" s="33"/>
      <c r="X70" s="34"/>
      <c r="Y70" s="33"/>
      <c r="Z70" s="33"/>
      <c r="AA70" s="33"/>
      <c r="AB70" s="35"/>
    </row>
    <row r="71" spans="2:28"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70"/>
      <c r="T71" s="70"/>
      <c r="U71" s="70"/>
      <c r="V71" s="70"/>
      <c r="W71" s="33"/>
      <c r="X71" s="34"/>
      <c r="Y71" s="33"/>
      <c r="Z71" s="33"/>
      <c r="AA71" s="33"/>
      <c r="AB71" s="35"/>
    </row>
    <row r="72" spans="2:28">
      <c r="B72" s="32" t="s">
        <v>105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70"/>
      <c r="T72" s="70"/>
      <c r="U72" s="70"/>
      <c r="V72" s="70"/>
      <c r="W72" s="33"/>
      <c r="X72" s="34"/>
      <c r="Y72" s="33"/>
      <c r="Z72" s="33"/>
      <c r="AA72" s="33"/>
      <c r="AB72" s="35"/>
    </row>
    <row r="73" spans="2:28"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70"/>
      <c r="T73" s="70"/>
      <c r="U73" s="70"/>
      <c r="V73" s="70"/>
      <c r="W73" s="33"/>
      <c r="X73" s="34"/>
      <c r="Y73" s="33"/>
      <c r="Z73" s="33"/>
      <c r="AA73" s="33"/>
      <c r="AB73" s="35"/>
    </row>
    <row r="74" spans="2:28">
      <c r="B74" s="49" t="s">
        <v>106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70"/>
      <c r="T74" s="70"/>
      <c r="U74" s="70"/>
      <c r="V74" s="70"/>
      <c r="W74" s="33"/>
      <c r="X74" s="34"/>
      <c r="Y74" s="33"/>
      <c r="Z74" s="33"/>
      <c r="AA74" s="33"/>
      <c r="AB74" s="35"/>
    </row>
    <row r="75" spans="2:28">
      <c r="B75" s="49" t="s">
        <v>107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70"/>
      <c r="T75" s="70"/>
      <c r="U75" s="70"/>
      <c r="V75" s="70"/>
      <c r="W75" s="33"/>
      <c r="X75" s="34"/>
      <c r="Y75" s="33"/>
      <c r="Z75" s="33"/>
      <c r="AA75" s="33"/>
      <c r="AB75" s="35"/>
    </row>
    <row r="76" spans="2:28">
      <c r="B76" s="49" t="s">
        <v>108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70"/>
      <c r="T76" s="70"/>
      <c r="U76" s="70"/>
      <c r="V76" s="70"/>
      <c r="W76" s="33"/>
      <c r="X76" s="34"/>
      <c r="Y76" s="33"/>
      <c r="Z76" s="33"/>
      <c r="AA76" s="33"/>
      <c r="AB76" s="35"/>
    </row>
    <row r="77" spans="2:28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71"/>
      <c r="T77" s="71"/>
      <c r="U77" s="71"/>
      <c r="V77" s="71"/>
      <c r="W77" s="37"/>
      <c r="X77" s="38"/>
      <c r="Y77" s="37"/>
      <c r="Z77" s="37"/>
      <c r="AA77" s="37"/>
      <c r="AB77" s="39"/>
    </row>
  </sheetData>
  <mergeCells count="24">
    <mergeCell ref="U6:U7"/>
    <mergeCell ref="V6:V7"/>
    <mergeCell ref="M6:N6"/>
    <mergeCell ref="O6:O7"/>
    <mergeCell ref="P6:P7"/>
    <mergeCell ref="Q6:Q7"/>
    <mergeCell ref="R6:R7"/>
    <mergeCell ref="S6:S7"/>
    <mergeCell ref="X2:AB4"/>
    <mergeCell ref="I3:N3"/>
    <mergeCell ref="A4:B4"/>
    <mergeCell ref="A5:B5"/>
    <mergeCell ref="G5:J5"/>
    <mergeCell ref="K5:N5"/>
    <mergeCell ref="O5:P5"/>
    <mergeCell ref="Q5:R5"/>
    <mergeCell ref="S5:V5"/>
    <mergeCell ref="I6:J6"/>
    <mergeCell ref="T6:T7"/>
    <mergeCell ref="A6:B6"/>
    <mergeCell ref="C6:C7"/>
    <mergeCell ref="E6:F6"/>
    <mergeCell ref="G6:H6"/>
    <mergeCell ref="K6:L6"/>
  </mergeCells>
  <phoneticPr fontId="0" type="noConversion"/>
  <conditionalFormatting sqref="S6:S7">
    <cfRule type="expression" dxfId="4" priority="5" stopIfTrue="1">
      <formula>$A$1="N"</formula>
    </cfRule>
  </conditionalFormatting>
  <conditionalFormatting sqref="S8:S59">
    <cfRule type="expression" dxfId="3" priority="4" stopIfTrue="1">
      <formula>$A$1="N"</formula>
    </cfRule>
  </conditionalFormatting>
  <conditionalFormatting sqref="S61">
    <cfRule type="expression" dxfId="2" priority="3" stopIfTrue="1">
      <formula>$A$1="N"</formula>
    </cfRule>
  </conditionalFormatting>
  <conditionalFormatting sqref="S63">
    <cfRule type="expression" dxfId="1" priority="2" stopIfTrue="1">
      <formula>$A$1="N"</formula>
    </cfRule>
  </conditionalFormatting>
  <conditionalFormatting sqref="S64">
    <cfRule type="expression" dxfId="0" priority="1" stopIfTrue="1">
      <formula>$A$1="N"</formula>
    </cfRule>
  </conditionalFormatting>
  <dataValidations count="1">
    <dataValidation type="whole" operator="greaterThanOrEqual" allowBlank="1" showInputMessage="1" showErrorMessage="1" sqref="S63:S64 S61 S8:S59">
      <formula1>0</formula1>
    </dataValidation>
  </dataValidations>
  <pageMargins left="0.28000000000000003" right="0.21" top="0.48" bottom="0.52" header="0.43" footer="0.16"/>
  <pageSetup paperSize="8" scale="62" orientation="landscape" r:id="rId1"/>
  <headerFooter alignWithMargins="0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summary_Internal_Reporting</vt:lpstr>
    </vt:vector>
  </TitlesOfParts>
  <Company>GSTT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gmartin</dc:creator>
  <cp:lastModifiedBy>cglass</cp:lastModifiedBy>
  <cp:lastPrinted>2016-06-03T11:58:39Z</cp:lastPrinted>
  <dcterms:created xsi:type="dcterms:W3CDTF">2014-07-04T15:03:49Z</dcterms:created>
  <dcterms:modified xsi:type="dcterms:W3CDTF">2017-03-31T15:46:16Z</dcterms:modified>
</cp:coreProperties>
</file>