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hief Nurse Office\Julies Folder\Director of nursing\Workforce\Board reports\"/>
    </mc:Choice>
  </mc:AlternateContent>
  <bookViews>
    <workbookView xWindow="480" yWindow="30" windowWidth="19320" windowHeight="11070"/>
  </bookViews>
  <sheets>
    <sheet name="summary_Internal_Reporting" sheetId="3" r:id="rId1"/>
  </sheets>
  <calcPr calcId="152511"/>
</workbook>
</file>

<file path=xl/calcChain.xml><?xml version="1.0" encoding="utf-8"?>
<calcChain xmlns="http://schemas.openxmlformats.org/spreadsheetml/2006/main">
  <c r="H61" i="3" l="1"/>
  <c r="I61" i="3"/>
  <c r="J61" i="3"/>
  <c r="K61" i="3"/>
  <c r="L61" i="3"/>
  <c r="M61" i="3"/>
  <c r="N61" i="3"/>
  <c r="O61" i="3"/>
  <c r="Y35" i="3" l="1"/>
  <c r="Z35" i="3"/>
  <c r="AA35" i="3"/>
  <c r="Y36" i="3"/>
  <c r="Z36" i="3"/>
  <c r="AA36" i="3"/>
  <c r="AB36" i="3" s="1"/>
  <c r="AC36" i="3" s="1"/>
  <c r="Y37" i="3"/>
  <c r="Z37" i="3"/>
  <c r="AB37" i="3" s="1"/>
  <c r="AC37" i="3" s="1"/>
  <c r="AA37" i="3"/>
  <c r="Y38" i="3"/>
  <c r="Z38" i="3"/>
  <c r="AA38" i="3"/>
  <c r="Y39" i="3"/>
  <c r="Z39" i="3"/>
  <c r="AA39" i="3"/>
  <c r="AB35" i="3" l="1"/>
  <c r="AC35" i="3" s="1"/>
  <c r="AB38" i="3"/>
  <c r="AC38" i="3" s="1"/>
  <c r="AB39" i="3"/>
  <c r="AC39" i="3" s="1"/>
  <c r="AA65" i="3"/>
  <c r="Z65" i="3"/>
  <c r="Y65" i="3"/>
  <c r="AA64" i="3"/>
  <c r="Z64" i="3"/>
  <c r="Y64" i="3"/>
  <c r="T61" i="3"/>
  <c r="AA59" i="3"/>
  <c r="Z59" i="3"/>
  <c r="Y59" i="3"/>
  <c r="AA58" i="3"/>
  <c r="Z58" i="3"/>
  <c r="Y58" i="3"/>
  <c r="AA57" i="3"/>
  <c r="Z57" i="3"/>
  <c r="Y57" i="3"/>
  <c r="AA56" i="3"/>
  <c r="Z56" i="3"/>
  <c r="Y56" i="3"/>
  <c r="AA55" i="3"/>
  <c r="Z55" i="3"/>
  <c r="Y55" i="3"/>
  <c r="AA54" i="3"/>
  <c r="Z54" i="3"/>
  <c r="Y54" i="3"/>
  <c r="AA53" i="3"/>
  <c r="Z53" i="3"/>
  <c r="Y53" i="3"/>
  <c r="AA52" i="3"/>
  <c r="Z52" i="3"/>
  <c r="Y52" i="3"/>
  <c r="AA51" i="3"/>
  <c r="Z51" i="3"/>
  <c r="Y51" i="3"/>
  <c r="AA50" i="3"/>
  <c r="Z50" i="3"/>
  <c r="Y50" i="3"/>
  <c r="AA49" i="3"/>
  <c r="Z49" i="3"/>
  <c r="Y49" i="3"/>
  <c r="AA48" i="3"/>
  <c r="Z48" i="3"/>
  <c r="Y48" i="3"/>
  <c r="AA47" i="3"/>
  <c r="Z47" i="3"/>
  <c r="Y47" i="3"/>
  <c r="AA46" i="3"/>
  <c r="Z46" i="3"/>
  <c r="Y46" i="3"/>
  <c r="AA45" i="3"/>
  <c r="Z45" i="3"/>
  <c r="Y45" i="3"/>
  <c r="AA44" i="3"/>
  <c r="Z44" i="3"/>
  <c r="Y44" i="3"/>
  <c r="AA43" i="3"/>
  <c r="Z43" i="3"/>
  <c r="Y43" i="3"/>
  <c r="AA18" i="3"/>
  <c r="Z18" i="3"/>
  <c r="Y18" i="3"/>
  <c r="AA42" i="3"/>
  <c r="Z42" i="3"/>
  <c r="Y42" i="3"/>
  <c r="AA41" i="3"/>
  <c r="Z41" i="3"/>
  <c r="Y41" i="3"/>
  <c r="AA40" i="3"/>
  <c r="Z40" i="3"/>
  <c r="Y40" i="3"/>
  <c r="AA34" i="3"/>
  <c r="Z34" i="3"/>
  <c r="Y34" i="3"/>
  <c r="AA33" i="3"/>
  <c r="Z33" i="3"/>
  <c r="Y33" i="3"/>
  <c r="AA32" i="3"/>
  <c r="Z32" i="3"/>
  <c r="Y32" i="3"/>
  <c r="AA31" i="3"/>
  <c r="Z31" i="3"/>
  <c r="Y31" i="3"/>
  <c r="AA30" i="3"/>
  <c r="Z30" i="3"/>
  <c r="Y30" i="3"/>
  <c r="AA29" i="3"/>
  <c r="Z29" i="3"/>
  <c r="Y29" i="3"/>
  <c r="AA28" i="3"/>
  <c r="Z28" i="3"/>
  <c r="Y28" i="3"/>
  <c r="AA27" i="3"/>
  <c r="Z27" i="3"/>
  <c r="Y27" i="3"/>
  <c r="AA26" i="3"/>
  <c r="Z26" i="3"/>
  <c r="Y26" i="3"/>
  <c r="AA25" i="3"/>
  <c r="Z25" i="3"/>
  <c r="Y25" i="3"/>
  <c r="AA24" i="3"/>
  <c r="Z24" i="3"/>
  <c r="Y24" i="3"/>
  <c r="AA23" i="3"/>
  <c r="Z23" i="3"/>
  <c r="Y23" i="3"/>
  <c r="AA22" i="3"/>
  <c r="Z22" i="3"/>
  <c r="Y22" i="3"/>
  <c r="AA21" i="3"/>
  <c r="Z21" i="3"/>
  <c r="Y21" i="3"/>
  <c r="AA20" i="3"/>
  <c r="Z20" i="3"/>
  <c r="Y20" i="3"/>
  <c r="AA19" i="3"/>
  <c r="Z19" i="3"/>
  <c r="Y19" i="3"/>
  <c r="AA17" i="3"/>
  <c r="Z17" i="3"/>
  <c r="Y17" i="3"/>
  <c r="AA16" i="3"/>
  <c r="Z16" i="3"/>
  <c r="Y16" i="3"/>
  <c r="AA15" i="3"/>
  <c r="Z15" i="3"/>
  <c r="Y15" i="3"/>
  <c r="AA14" i="3"/>
  <c r="Z14" i="3"/>
  <c r="Y14" i="3"/>
  <c r="AA13" i="3"/>
  <c r="Z13" i="3"/>
  <c r="Y13" i="3"/>
  <c r="AA12" i="3"/>
  <c r="Z12" i="3"/>
  <c r="Y12" i="3"/>
  <c r="AA11" i="3"/>
  <c r="Z11" i="3"/>
  <c r="Y11" i="3"/>
  <c r="AA10" i="3"/>
  <c r="Z10" i="3"/>
  <c r="Y10" i="3"/>
  <c r="AA9" i="3"/>
  <c r="Z9" i="3"/>
  <c r="Y9" i="3"/>
  <c r="AA8" i="3"/>
  <c r="Z8" i="3"/>
  <c r="Y8" i="3"/>
  <c r="AB33" i="3" l="1"/>
  <c r="AC33" i="3" s="1"/>
  <c r="AB29" i="3"/>
  <c r="AC29" i="3" s="1"/>
  <c r="AB51" i="3"/>
  <c r="AC51" i="3" s="1"/>
  <c r="AB55" i="3"/>
  <c r="AC55" i="3" s="1"/>
  <c r="AB59" i="3"/>
  <c r="AC59" i="3" s="1"/>
  <c r="AB64" i="3"/>
  <c r="AC64" i="3" s="1"/>
  <c r="AB45" i="3"/>
  <c r="AC45" i="3" s="1"/>
  <c r="AB11" i="3"/>
  <c r="AC11" i="3" s="1"/>
  <c r="AB20" i="3"/>
  <c r="AC20" i="3" s="1"/>
  <c r="AB28" i="3"/>
  <c r="AC28" i="3" s="1"/>
  <c r="AB14" i="3"/>
  <c r="AC14" i="3" s="1"/>
  <c r="AB23" i="3"/>
  <c r="AC23" i="3" s="1"/>
  <c r="AB27" i="3"/>
  <c r="AC27" i="3" s="1"/>
  <c r="AB32" i="3"/>
  <c r="AC32" i="3" s="1"/>
  <c r="AB57" i="3"/>
  <c r="AC57" i="3" s="1"/>
  <c r="S61" i="3"/>
  <c r="AB42" i="3"/>
  <c r="AC42" i="3" s="1"/>
  <c r="AB9" i="3"/>
  <c r="AC9" i="3" s="1"/>
  <c r="R61" i="3"/>
  <c r="AB15" i="3"/>
  <c r="AC15" i="3" s="1"/>
  <c r="V61" i="3"/>
  <c r="AB34" i="3"/>
  <c r="AC34" i="3" s="1"/>
  <c r="AB40" i="3"/>
  <c r="AC40" i="3" s="1"/>
  <c r="AB43" i="3"/>
  <c r="AC43" i="3" s="1"/>
  <c r="AB48" i="3"/>
  <c r="AC48" i="3" s="1"/>
  <c r="AB10" i="3"/>
  <c r="AC10" i="3" s="1"/>
  <c r="AB16" i="3"/>
  <c r="AC16" i="3" s="1"/>
  <c r="AB21" i="3"/>
  <c r="AC21" i="3" s="1"/>
  <c r="AB24" i="3"/>
  <c r="AC24" i="3" s="1"/>
  <c r="AB41" i="3"/>
  <c r="AC41" i="3" s="1"/>
  <c r="AB44" i="3"/>
  <c r="AC44" i="3" s="1"/>
  <c r="AB49" i="3"/>
  <c r="AC49" i="3" s="1"/>
  <c r="AB53" i="3"/>
  <c r="AC53" i="3" s="1"/>
  <c r="AB12" i="3"/>
  <c r="AC12" i="3" s="1"/>
  <c r="AB17" i="3"/>
  <c r="AC17" i="3" s="1"/>
  <c r="AB22" i="3"/>
  <c r="AC22" i="3" s="1"/>
  <c r="AB26" i="3"/>
  <c r="AC26" i="3" s="1"/>
  <c r="AB31" i="3"/>
  <c r="AC31" i="3" s="1"/>
  <c r="AB46" i="3"/>
  <c r="AC46" i="3" s="1"/>
  <c r="AB50" i="3"/>
  <c r="AC50" i="3" s="1"/>
  <c r="AB54" i="3"/>
  <c r="AC54" i="3" s="1"/>
  <c r="AB8" i="3"/>
  <c r="AC8" i="3" s="1"/>
  <c r="AB13" i="3"/>
  <c r="AC13" i="3" s="1"/>
  <c r="AB19" i="3"/>
  <c r="AC19" i="3" s="1"/>
  <c r="AB25" i="3"/>
  <c r="AC25" i="3" s="1"/>
  <c r="AB30" i="3"/>
  <c r="AC30" i="3" s="1"/>
  <c r="AB18" i="3"/>
  <c r="AC18" i="3" s="1"/>
  <c r="AB47" i="3"/>
  <c r="AC47" i="3" s="1"/>
  <c r="AB52" i="3"/>
  <c r="AC52" i="3" s="1"/>
  <c r="AB56" i="3"/>
  <c r="AC56" i="3" s="1"/>
  <c r="AB58" i="3"/>
  <c r="AC58" i="3" s="1"/>
  <c r="Z61" i="3"/>
  <c r="Q61" i="3"/>
  <c r="AB65" i="3"/>
  <c r="AC65" i="3" s="1"/>
  <c r="Y61" i="3"/>
  <c r="AA61" i="3"/>
  <c r="AB61" i="3" s="1"/>
  <c r="AC61" i="3" s="1"/>
  <c r="U61" i="3"/>
  <c r="P61" i="3"/>
  <c r="W61" i="3" l="1"/>
</calcChain>
</file>

<file path=xl/sharedStrings.xml><?xml version="1.0" encoding="utf-8"?>
<sst xmlns="http://schemas.openxmlformats.org/spreadsheetml/2006/main" count="427" uniqueCount="178">
  <si>
    <t/>
  </si>
  <si>
    <t>Alan Apley</t>
  </si>
  <si>
    <t>Lane Fox Unit</t>
  </si>
  <si>
    <t>Paediatric Intensive Care</t>
  </si>
  <si>
    <t>Westminster Maternity Suite</t>
  </si>
  <si>
    <t>Cardiac Care Unit</t>
  </si>
  <si>
    <t>Blundell Ward</t>
  </si>
  <si>
    <t>Neonatal Intensive Care Unit &amp; SCBU</t>
  </si>
  <si>
    <t>Minnie Kidd House</t>
  </si>
  <si>
    <t>Aston Key</t>
  </si>
  <si>
    <t>Dorcas</t>
  </si>
  <si>
    <t>Esther</t>
  </si>
  <si>
    <t>Florence</t>
  </si>
  <si>
    <t>Hedley Atkins</t>
  </si>
  <si>
    <t>Patience</t>
  </si>
  <si>
    <t>Queen</t>
  </si>
  <si>
    <t>Richard Bright</t>
  </si>
  <si>
    <t>Samaritan</t>
  </si>
  <si>
    <t>Sarah</t>
  </si>
  <si>
    <t>Albert</t>
  </si>
  <si>
    <t>Alexandra</t>
  </si>
  <si>
    <t>Anne</t>
  </si>
  <si>
    <t>Becket</t>
  </si>
  <si>
    <t>Doulton</t>
  </si>
  <si>
    <t>George Perkins</t>
  </si>
  <si>
    <t>Gynaecology Ward</t>
  </si>
  <si>
    <t>Henry</t>
  </si>
  <si>
    <t>Hillyers</t>
  </si>
  <si>
    <t>Howard</t>
  </si>
  <si>
    <t>Nightingale</t>
  </si>
  <si>
    <t>Overnight Intensive Recovery</t>
  </si>
  <si>
    <t>Sarah Swift</t>
  </si>
  <si>
    <t>Stephen</t>
  </si>
  <si>
    <t>Victoria</t>
  </si>
  <si>
    <t>Beach</t>
  </si>
  <si>
    <t>Guy's Hospital - RJ121</t>
  </si>
  <si>
    <t>St Thomas' Hospital - RJ122</t>
  </si>
  <si>
    <t>Luke</t>
  </si>
  <si>
    <t>Mark</t>
  </si>
  <si>
    <t>William Gull</t>
  </si>
  <si>
    <t>Postnatal</t>
  </si>
  <si>
    <t>Ante Natal Ward</t>
  </si>
  <si>
    <t>GI Unit (Gastrointestinal)</t>
  </si>
  <si>
    <t>Mountain</t>
  </si>
  <si>
    <t>Amputee Rehabilitation Unit</t>
  </si>
  <si>
    <t>Pulross Inpatient Services</t>
  </si>
  <si>
    <t>Guy's and St Thomas' NHS Trust - RJ100</t>
  </si>
  <si>
    <t>Savannah</t>
  </si>
  <si>
    <t>Birth Centre</t>
  </si>
  <si>
    <t>Intensive Care St Thomas'</t>
  </si>
  <si>
    <t>Intensive Care Guy's</t>
  </si>
  <si>
    <t>422- NEONATOLOGY</t>
  </si>
  <si>
    <t>Registered midwives/nurses</t>
  </si>
  <si>
    <t>501 - OBSTETRICS</t>
  </si>
  <si>
    <t>420 - PAEDIATRICS</t>
  </si>
  <si>
    <t>Specialty 1</t>
  </si>
  <si>
    <t>Specialty 2</t>
  </si>
  <si>
    <t>Hospital Site Details</t>
  </si>
  <si>
    <t>Site code *The Site code is automatically populated when a Site name is selected</t>
  </si>
  <si>
    <t>Hospital Site name</t>
  </si>
  <si>
    <t>Main 2 Specialties on each ward</t>
  </si>
  <si>
    <t>Ward name</t>
  </si>
  <si>
    <t>100 - GENERAL SURGERY</t>
  </si>
  <si>
    <t>101 - UROLOGY</t>
  </si>
  <si>
    <t>110 - TRAUMA &amp; ORTHOPAEDICS</t>
  </si>
  <si>
    <t>120 - ENT</t>
  </si>
  <si>
    <t>140 - ORAL SURGERY</t>
  </si>
  <si>
    <t>160 - PLASTIC SURGERY</t>
  </si>
  <si>
    <t>170 - CARDIOTHORACIC SURGERY</t>
  </si>
  <si>
    <t>192 - CRITICAL CARE MEDICINE</t>
  </si>
  <si>
    <t>300 - GENERAL MEDICINE</t>
  </si>
  <si>
    <t>301 - GASTROENTEROLOGY</t>
  </si>
  <si>
    <t>303 - CLINICAL HAEMATOLOGY</t>
  </si>
  <si>
    <t>314 - REHABILITATION</t>
  </si>
  <si>
    <t>320 - CARDIOLOGY</t>
  </si>
  <si>
    <t>330 - DERMATOLOGY</t>
  </si>
  <si>
    <t>340 - RESPIRATORY MEDICINE</t>
  </si>
  <si>
    <t xml:space="preserve"> </t>
  </si>
  <si>
    <t>Guy's And St Thomas' NHS Foundation Trust</t>
  </si>
  <si>
    <t>361 - NEPHROLOGY</t>
  </si>
  <si>
    <t>370 - MEDICAL ONCOLOGY</t>
  </si>
  <si>
    <t>430 - GERIATRIC MEDICINE</t>
  </si>
  <si>
    <t>502 - GYNAECOLOGY</t>
  </si>
  <si>
    <t>800 - CLINICAL ONCOLOGY</t>
  </si>
  <si>
    <t>Total monthly planned staff hours</t>
  </si>
  <si>
    <t>Total monthly actual staff hours</t>
  </si>
  <si>
    <t>Day</t>
  </si>
  <si>
    <t>Night</t>
  </si>
  <si>
    <t>Care Staff</t>
  </si>
  <si>
    <t>Average fill rate - registered nurses/midwives  (%)</t>
  </si>
  <si>
    <t>Average fill rate - care staff (%)</t>
  </si>
  <si>
    <t>Fill rate indicator return</t>
  </si>
  <si>
    <t>Staffing: Nursing, midwifery and care staff</t>
  </si>
  <si>
    <t>321 - PAEDIATRIC CARDIOLOGY</t>
  </si>
  <si>
    <t>171 - PAEDIATRIC SURGERY</t>
  </si>
  <si>
    <t>421 - PAEDIATRIC NEUROLOGY</t>
  </si>
  <si>
    <t>Total Planned  hours (Registered &amp; Care)</t>
  </si>
  <si>
    <t>Total Actual hours (Registered &amp; Care)</t>
  </si>
  <si>
    <t>Difference Planned Vs Actual  hours Totals</t>
  </si>
  <si>
    <t>% difference of Planned Vs Actual  hours Totals</t>
  </si>
  <si>
    <t>Overall fill rate</t>
  </si>
  <si>
    <t>Locally calculated measures</t>
  </si>
  <si>
    <t>TRUST Total</t>
  </si>
  <si>
    <t>560- MIDWIFE LED CARE</t>
  </si>
  <si>
    <t>Notes</t>
  </si>
  <si>
    <t>Wards with HDU are shown as a single ward ( eg Luke HDU is included within Luke)</t>
  </si>
  <si>
    <t>Specialty labels for wards are based on the main specialty associated with patients discharged from the ward</t>
  </si>
  <si>
    <t>This means that treatment specialties commonly used in the Trust (eg 107 - Vascular Surgery) are not available as options. 100 - General Surgery would be used instead</t>
  </si>
  <si>
    <t>If 80% or more of a ward's patients are for a single specialty only one is shown</t>
  </si>
  <si>
    <t>Emergency Medical Unit</t>
  </si>
  <si>
    <t>180 - ACCIDENT &amp; EMERGENCY</t>
  </si>
  <si>
    <t>Fill rates are published on NHS choices website, with the exception of Emergency Medical Unit</t>
  </si>
  <si>
    <t>Surgical Assessment Unit - STH</t>
  </si>
  <si>
    <t>NOT REPORTED</t>
  </si>
  <si>
    <t>Acute Admissions</t>
  </si>
  <si>
    <t>St Thomas' Hospital - RJ123</t>
  </si>
  <si>
    <t>Somerset</t>
  </si>
  <si>
    <t>Care Hours Per Patient Day (CHPPD)</t>
  </si>
  <si>
    <t>Cumulative count over the month of patients at 23:59 each day</t>
  </si>
  <si>
    <t>Registered midwives/ nurses</t>
  </si>
  <si>
    <t>Overall</t>
  </si>
  <si>
    <t>Snow Leopard</t>
  </si>
  <si>
    <t>Internal Ward name</t>
  </si>
  <si>
    <t>Doulton HDU</t>
  </si>
  <si>
    <t>Page HDU</t>
  </si>
  <si>
    <t>March_2016-17</t>
  </si>
  <si>
    <t>East Wing 1 &amp; 2 &amp; GCCU (ICU)</t>
  </si>
  <si>
    <t>CC</t>
  </si>
  <si>
    <t>157020</t>
  </si>
  <si>
    <t>558005</t>
  </si>
  <si>
    <t>558006</t>
  </si>
  <si>
    <t>558007</t>
  </si>
  <si>
    <t>372010</t>
  </si>
  <si>
    <t>382010</t>
  </si>
  <si>
    <t>320000</t>
  </si>
  <si>
    <t>380060</t>
  </si>
  <si>
    <t>372000</t>
  </si>
  <si>
    <t>302000</t>
  </si>
  <si>
    <t>371170</t>
  </si>
  <si>
    <t>381000</t>
  </si>
  <si>
    <t>371010</t>
  </si>
  <si>
    <t>303000</t>
  </si>
  <si>
    <t>121140</t>
  </si>
  <si>
    <t>381010</t>
  </si>
  <si>
    <t>180110</t>
  </si>
  <si>
    <t>121070</t>
  </si>
  <si>
    <t>124040</t>
  </si>
  <si>
    <t>124030</t>
  </si>
  <si>
    <t>392030</t>
  </si>
  <si>
    <t>320060</t>
  </si>
  <si>
    <t>392020</t>
  </si>
  <si>
    <t>320070</t>
  </si>
  <si>
    <t>320030</t>
  </si>
  <si>
    <t>157125</t>
  </si>
  <si>
    <t>381070</t>
  </si>
  <si>
    <t>181110</t>
  </si>
  <si>
    <t>157130</t>
  </si>
  <si>
    <t>394030</t>
  </si>
  <si>
    <t>124050</t>
  </si>
  <si>
    <t>121060</t>
  </si>
  <si>
    <t>707000</t>
  </si>
  <si>
    <t>158000</t>
  </si>
  <si>
    <t>181100</t>
  </si>
  <si>
    <t>124060</t>
  </si>
  <si>
    <t>333000</t>
  </si>
  <si>
    <t>181150</t>
  </si>
  <si>
    <t>152025</t>
  </si>
  <si>
    <t>335000</t>
  </si>
  <si>
    <t>392010</t>
  </si>
  <si>
    <t>181220</t>
  </si>
  <si>
    <t>334200</t>
  </si>
  <si>
    <t>332400</t>
  </si>
  <si>
    <t>383020</t>
  </si>
  <si>
    <t>321030</t>
  </si>
  <si>
    <t>157050</t>
  </si>
  <si>
    <t>397000</t>
  </si>
  <si>
    <t>121080</t>
  </si>
  <si>
    <t>Combination of intensive care areas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</si>
</sst>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3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4"/>
      <color indexed="60"/>
      <name val="Arial"/>
      <family val="2"/>
    </font>
    <font>
      <b/>
      <sz val="12"/>
      <color indexed="6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26"/>
      <color indexed="30"/>
      <name val="Arial"/>
      <family val="2"/>
    </font>
    <font>
      <b/>
      <sz val="14"/>
      <color indexed="30"/>
      <name val="Arial"/>
      <family val="2"/>
    </font>
    <font>
      <b/>
      <sz val="10"/>
      <color indexed="30"/>
      <name val="Arial"/>
      <family val="2"/>
    </font>
    <font>
      <b/>
      <sz val="10"/>
      <color indexed="8"/>
      <name val="Arial"/>
      <family val="2"/>
    </font>
    <font>
      <b/>
      <sz val="26"/>
      <color indexed="30"/>
      <name val="Tahoma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sz val="10"/>
      <color rgb="FF0070C0"/>
      <name val="Arial"/>
      <family val="2"/>
    </font>
    <font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0">
      <alignment horizontal="left"/>
    </xf>
    <xf numFmtId="0" fontId="10" fillId="0" borderId="0">
      <alignment horizontal="left" indent="1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>
      <alignment horizontal="left" vertical="top" wrapText="1" indent="2"/>
    </xf>
    <xf numFmtId="0" fontId="14" fillId="0" borderId="0">
      <alignment horizontal="left" vertical="top" wrapText="1" indent="2"/>
    </xf>
    <xf numFmtId="0" fontId="14" fillId="0" borderId="0">
      <alignment horizontal="left" vertical="top" wrapText="1" indent="2"/>
    </xf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14" fillId="0" borderId="0"/>
    <xf numFmtId="0" fontId="18" fillId="0" borderId="0"/>
    <xf numFmtId="0" fontId="14" fillId="23" borderId="7" applyNumberFormat="0" applyFont="0" applyAlignment="0" applyProtection="0"/>
    <xf numFmtId="0" fontId="19" fillId="20" borderId="8" applyNumberFormat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>
      <alignment horizontal="left" wrapText="1" indent="1"/>
    </xf>
    <xf numFmtId="0" fontId="14" fillId="0" borderId="0">
      <alignment horizontal="left" wrapText="1" indent="1"/>
    </xf>
    <xf numFmtId="0" fontId="14" fillId="0" borderId="0">
      <alignment horizontal="left" wrapText="1" indent="1"/>
    </xf>
    <xf numFmtId="0" fontId="20" fillId="0" borderId="0">
      <alignment vertical="top"/>
    </xf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25" borderId="0" xfId="0" applyFill="1" applyBorder="1" applyProtection="1"/>
    <xf numFmtId="0" fontId="28" fillId="25" borderId="0" xfId="0" applyFont="1" applyFill="1" applyBorder="1" applyAlignment="1" applyProtection="1"/>
    <xf numFmtId="0" fontId="29" fillId="25" borderId="0" xfId="0" applyFont="1" applyFill="1" applyBorder="1" applyAlignment="1" applyProtection="1">
      <alignment vertical="center" wrapText="1"/>
    </xf>
    <xf numFmtId="16" fontId="27" fillId="26" borderId="10" xfId="0" applyNumberFormat="1" applyFont="1" applyFill="1" applyBorder="1" applyAlignment="1" applyProtection="1">
      <alignment horizontal="center" vertical="center" wrapText="1"/>
    </xf>
    <xf numFmtId="1" fontId="26" fillId="24" borderId="10" xfId="0" applyNumberFormat="1" applyFont="1" applyFill="1" applyBorder="1" applyAlignment="1" applyProtection="1">
      <alignment horizontal="left" vertical="center" wrapText="1"/>
    </xf>
    <xf numFmtId="1" fontId="26" fillId="24" borderId="10" xfId="0" applyNumberFormat="1" applyFont="1" applyFill="1" applyBorder="1" applyAlignment="1" applyProtection="1">
      <alignment horizontal="center" vertical="center" wrapText="1"/>
    </xf>
    <xf numFmtId="0" fontId="20" fillId="27" borderId="10" xfId="43" applyNumberFormat="1" applyFont="1" applyFill="1" applyBorder="1" applyAlignment="1" applyProtection="1">
      <alignment horizontal="center" vertical="center"/>
    </xf>
    <xf numFmtId="0" fontId="0" fillId="0" borderId="11" xfId="0" applyBorder="1"/>
    <xf numFmtId="164" fontId="14" fillId="28" borderId="10" xfId="46" applyNumberFormat="1" applyFont="1" applyFill="1" applyBorder="1" applyAlignment="1" applyProtection="1">
      <alignment horizontal="center" vertical="center"/>
      <protection hidden="1"/>
    </xf>
    <xf numFmtId="164" fontId="20" fillId="28" borderId="10" xfId="0" applyNumberFormat="1" applyFont="1" applyFill="1" applyBorder="1" applyAlignment="1" applyProtection="1">
      <alignment horizontal="center" vertical="center"/>
      <protection hidden="1"/>
    </xf>
    <xf numFmtId="0" fontId="0" fillId="29" borderId="12" xfId="0" applyFill="1" applyBorder="1" applyAlignment="1">
      <alignment horizontal="center" wrapText="1"/>
    </xf>
    <xf numFmtId="0" fontId="14" fillId="30" borderId="13" xfId="0" applyFont="1" applyFill="1" applyBorder="1" applyAlignment="1" applyProtection="1">
      <alignment horizontal="center" vertical="center" wrapText="1"/>
      <protection locked="0"/>
    </xf>
    <xf numFmtId="0" fontId="14" fillId="29" borderId="10" xfId="0" applyFont="1" applyFill="1" applyBorder="1" applyAlignment="1" applyProtection="1">
      <alignment horizontal="center" vertical="center" wrapText="1"/>
      <protection locked="0"/>
    </xf>
    <xf numFmtId="0" fontId="14" fillId="24" borderId="13" xfId="0" applyFont="1" applyFill="1" applyBorder="1" applyAlignment="1" applyProtection="1">
      <alignment horizontal="center" vertical="center" wrapText="1"/>
      <protection locked="0"/>
    </xf>
    <xf numFmtId="164" fontId="14" fillId="24" borderId="13" xfId="46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0" fillId="0" borderId="0" xfId="0" applyAlignment="1">
      <alignment horizontal="center"/>
    </xf>
    <xf numFmtId="1" fontId="14" fillId="30" borderId="13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/>
    <xf numFmtId="1" fontId="14" fillId="29" borderId="10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10" xfId="0" applyNumberFormat="1" applyFont="1" applyBorder="1" applyAlignment="1" applyProtection="1">
      <alignment horizontal="center" vertical="center"/>
      <protection locked="0"/>
    </xf>
    <xf numFmtId="164" fontId="0" fillId="29" borderId="10" xfId="46" applyNumberFormat="1" applyFont="1" applyFill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64" fontId="0" fillId="28" borderId="10" xfId="46" applyNumberFormat="1" applyFont="1" applyFill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horizontal="center"/>
    </xf>
    <xf numFmtId="0" fontId="0" fillId="0" borderId="22" xfId="0" applyBorder="1"/>
    <xf numFmtId="0" fontId="0" fillId="24" borderId="15" xfId="0" applyFill="1" applyBorder="1" applyAlignment="1">
      <alignment horizontal="center"/>
    </xf>
    <xf numFmtId="0" fontId="0" fillId="24" borderId="16" xfId="0" applyFill="1" applyBorder="1"/>
    <xf numFmtId="0" fontId="0" fillId="24" borderId="17" xfId="0" applyFill="1" applyBorder="1"/>
    <xf numFmtId="0" fontId="0" fillId="24" borderId="18" xfId="0" applyFill="1" applyBorder="1" applyAlignment="1">
      <alignment horizontal="center"/>
    </xf>
    <xf numFmtId="0" fontId="0" fillId="24" borderId="0" xfId="0" applyFill="1" applyBorder="1"/>
    <xf numFmtId="0" fontId="0" fillId="24" borderId="19" xfId="0" applyFill="1" applyBorder="1"/>
    <xf numFmtId="0" fontId="0" fillId="24" borderId="20" xfId="0" applyFill="1" applyBorder="1" applyAlignment="1">
      <alignment horizontal="center"/>
    </xf>
    <xf numFmtId="0" fontId="0" fillId="24" borderId="21" xfId="0" applyFill="1" applyBorder="1"/>
    <xf numFmtId="0" fontId="0" fillId="24" borderId="22" xfId="0" applyFill="1" applyBorder="1"/>
    <xf numFmtId="0" fontId="14" fillId="0" borderId="18" xfId="42" applyBorder="1"/>
    <xf numFmtId="0" fontId="20" fillId="27" borderId="23" xfId="43" applyNumberFormat="1" applyFont="1" applyFill="1" applyBorder="1" applyAlignment="1" applyProtection="1">
      <alignment horizontal="center" vertical="center"/>
    </xf>
    <xf numFmtId="1" fontId="14" fillId="0" borderId="23" xfId="0" applyNumberFormat="1" applyFont="1" applyBorder="1" applyAlignment="1" applyProtection="1">
      <alignment horizontal="center" vertical="center"/>
      <protection locked="0"/>
    </xf>
    <xf numFmtId="0" fontId="24" fillId="25" borderId="16" xfId="0" applyFont="1" applyFill="1" applyBorder="1" applyProtection="1"/>
    <xf numFmtId="0" fontId="0" fillId="25" borderId="16" xfId="0" applyFill="1" applyBorder="1" applyProtection="1"/>
    <xf numFmtId="16" fontId="25" fillId="24" borderId="16" xfId="0" applyNumberFormat="1" applyFont="1" applyFill="1" applyBorder="1" applyAlignment="1" applyProtection="1">
      <alignment horizontal="left" vertical="center" wrapText="1"/>
    </xf>
    <xf numFmtId="0" fontId="27" fillId="25" borderId="16" xfId="0" applyFont="1" applyFill="1" applyBorder="1" applyAlignment="1" applyProtection="1">
      <alignment horizontal="left"/>
    </xf>
    <xf numFmtId="0" fontId="27" fillId="25" borderId="16" xfId="0" applyFont="1" applyFill="1" applyBorder="1" applyAlignment="1" applyProtection="1"/>
    <xf numFmtId="0" fontId="24" fillId="25" borderId="0" xfId="0" applyFont="1" applyFill="1" applyBorder="1" applyAlignment="1" applyProtection="1">
      <alignment horizontal="left"/>
    </xf>
    <xf numFmtId="0" fontId="27" fillId="25" borderId="0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/>
    <xf numFmtId="0" fontId="14" fillId="25" borderId="0" xfId="0" applyFont="1" applyFill="1" applyBorder="1" applyAlignment="1" applyProtection="1">
      <alignment horizontal="center" vertical="center" wrapText="1"/>
    </xf>
    <xf numFmtId="0" fontId="30" fillId="25" borderId="0" xfId="0" applyFont="1" applyFill="1" applyBorder="1" applyAlignment="1" applyProtection="1">
      <alignment horizontal="center" vertical="center" wrapText="1"/>
    </xf>
    <xf numFmtId="0" fontId="14" fillId="25" borderId="0" xfId="0" applyFont="1" applyFill="1" applyBorder="1" applyAlignment="1" applyProtection="1">
      <alignment horizontal="center" vertical="center"/>
    </xf>
    <xf numFmtId="1" fontId="0" fillId="28" borderId="10" xfId="0" applyNumberFormat="1" applyFill="1" applyBorder="1" applyAlignment="1">
      <alignment horizontal="center"/>
    </xf>
    <xf numFmtId="0" fontId="0" fillId="28" borderId="12" xfId="0" applyFill="1" applyBorder="1"/>
    <xf numFmtId="0" fontId="0" fillId="28" borderId="24" xfId="0" applyFill="1" applyBorder="1"/>
    <xf numFmtId="0" fontId="0" fillId="28" borderId="13" xfId="0" applyFill="1" applyBorder="1"/>
    <xf numFmtId="0" fontId="0" fillId="0" borderId="0" xfId="0" applyFill="1"/>
    <xf numFmtId="0" fontId="0" fillId="0" borderId="16" xfId="0" applyFill="1" applyBorder="1"/>
    <xf numFmtId="0" fontId="0" fillId="0" borderId="0" xfId="0" applyFill="1" applyBorder="1"/>
    <xf numFmtId="0" fontId="0" fillId="0" borderId="21" xfId="0" applyFill="1" applyBorder="1"/>
    <xf numFmtId="0" fontId="20" fillId="31" borderId="23" xfId="0" applyFont="1" applyFill="1" applyBorder="1" applyAlignment="1" applyProtection="1">
      <alignment horizontal="center" vertical="center"/>
      <protection locked="0"/>
    </xf>
    <xf numFmtId="165" fontId="20" fillId="28" borderId="10" xfId="0" applyNumberFormat="1" applyFont="1" applyFill="1" applyBorder="1" applyAlignment="1" applyProtection="1">
      <alignment horizontal="center" vertical="center"/>
      <protection hidden="1"/>
    </xf>
    <xf numFmtId="0" fontId="20" fillId="31" borderId="10" xfId="0" applyFont="1" applyFill="1" applyBorder="1" applyAlignment="1" applyProtection="1">
      <alignment horizontal="center" vertical="center"/>
      <protection locked="0"/>
    </xf>
    <xf numFmtId="0" fontId="29" fillId="25" borderId="0" xfId="0" applyFont="1" applyFill="1" applyBorder="1" applyAlignment="1" applyProtection="1">
      <alignment horizontal="center" vertical="center" wrapText="1"/>
    </xf>
    <xf numFmtId="16" fontId="26" fillId="24" borderId="10" xfId="0" applyNumberFormat="1" applyFont="1" applyFill="1" applyBorder="1" applyAlignment="1" applyProtection="1">
      <alignment horizontal="center" vertical="center" wrapText="1"/>
    </xf>
    <xf numFmtId="16" fontId="26" fillId="24" borderId="15" xfId="0" applyNumberFormat="1" applyFont="1" applyFill="1" applyBorder="1" applyAlignment="1" applyProtection="1">
      <alignment horizontal="center" vertical="center" wrapText="1"/>
    </xf>
    <xf numFmtId="16" fontId="26" fillId="24" borderId="20" xfId="0" applyNumberFormat="1" applyFont="1" applyFill="1" applyBorder="1" applyAlignment="1" applyProtection="1">
      <alignment horizontal="center" vertical="center" wrapText="1"/>
    </xf>
    <xf numFmtId="16" fontId="25" fillId="24" borderId="0" xfId="0" applyNumberFormat="1" applyFont="1" applyFill="1" applyBorder="1" applyAlignment="1" applyProtection="1">
      <alignment horizontal="left" vertical="center" wrapText="1"/>
    </xf>
    <xf numFmtId="0" fontId="32" fillId="0" borderId="11" xfId="0" applyFont="1" applyBorder="1"/>
    <xf numFmtId="0" fontId="29" fillId="25" borderId="0" xfId="0" applyFont="1" applyFill="1" applyBorder="1" applyAlignment="1" applyProtection="1">
      <alignment horizontal="center" vertical="center" wrapText="1"/>
    </xf>
    <xf numFmtId="16" fontId="26" fillId="24" borderId="20" xfId="0" applyNumberFormat="1" applyFont="1" applyFill="1" applyBorder="1" applyAlignment="1" applyProtection="1">
      <alignment horizontal="center" vertical="center" wrapText="1"/>
    </xf>
    <xf numFmtId="0" fontId="27" fillId="25" borderId="0" xfId="0" applyFont="1" applyFill="1" applyBorder="1" applyAlignment="1" applyProtection="1">
      <alignment horizontal="center" vertical="center" wrapText="1"/>
      <protection hidden="1"/>
    </xf>
    <xf numFmtId="16" fontId="26" fillId="24" borderId="16" xfId="0" applyNumberFormat="1" applyFont="1" applyFill="1" applyBorder="1" applyAlignment="1" applyProtection="1">
      <alignment horizontal="center" vertical="center" wrapText="1"/>
    </xf>
    <xf numFmtId="0" fontId="14" fillId="0" borderId="0" xfId="42" applyBorder="1"/>
    <xf numFmtId="16" fontId="26" fillId="24" borderId="10" xfId="0" applyNumberFormat="1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>
      <alignment horizontal="center" vertical="center"/>
    </xf>
    <xf numFmtId="0" fontId="29" fillId="24" borderId="0" xfId="0" applyFont="1" applyFill="1" applyBorder="1" applyAlignment="1">
      <alignment horizontal="center" vertical="center"/>
    </xf>
    <xf numFmtId="0" fontId="29" fillId="24" borderId="19" xfId="0" applyFont="1" applyFill="1" applyBorder="1" applyAlignment="1">
      <alignment horizontal="center" vertical="center"/>
    </xf>
    <xf numFmtId="16" fontId="25" fillId="24" borderId="0" xfId="0" applyNumberFormat="1" applyFont="1" applyFill="1" applyBorder="1" applyAlignment="1" applyProtection="1">
      <alignment horizontal="left" vertical="center" wrapText="1"/>
    </xf>
    <xf numFmtId="0" fontId="29" fillId="25" borderId="18" xfId="0" applyFont="1" applyFill="1" applyBorder="1" applyAlignment="1" applyProtection="1">
      <alignment horizontal="center" vertical="center" wrapText="1"/>
    </xf>
    <xf numFmtId="0" fontId="29" fillId="25" borderId="0" xfId="0" applyFont="1" applyFill="1" applyBorder="1" applyAlignment="1" applyProtection="1">
      <alignment horizontal="center" vertical="center" wrapText="1"/>
    </xf>
    <xf numFmtId="0" fontId="27" fillId="25" borderId="20" xfId="0" applyFont="1" applyFill="1" applyBorder="1" applyAlignment="1" applyProtection="1">
      <alignment horizontal="center" vertical="center" wrapText="1"/>
      <protection hidden="1"/>
    </xf>
    <xf numFmtId="0" fontId="27" fillId="25" borderId="21" xfId="0" applyFont="1" applyFill="1" applyBorder="1" applyAlignment="1" applyProtection="1">
      <alignment horizontal="center" vertical="center" wrapText="1"/>
      <protection hidden="1"/>
    </xf>
    <xf numFmtId="0" fontId="26" fillId="25" borderId="10" xfId="0" applyFont="1" applyFill="1" applyBorder="1" applyAlignment="1" applyProtection="1">
      <alignment horizontal="center" vertical="center" wrapText="1"/>
      <protection hidden="1"/>
    </xf>
    <xf numFmtId="16" fontId="26" fillId="24" borderId="12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1" fillId="32" borderId="13" xfId="0" applyFont="1" applyFill="1" applyBorder="1" applyAlignment="1" applyProtection="1">
      <alignment horizontal="center" vertical="center" wrapText="1"/>
      <protection hidden="1"/>
    </xf>
    <xf numFmtId="0" fontId="31" fillId="32" borderId="10" xfId="0" applyFont="1" applyFill="1" applyBorder="1" applyAlignment="1" applyProtection="1">
      <alignment horizontal="center" vertical="center" wrapText="1"/>
      <protection hidden="1"/>
    </xf>
    <xf numFmtId="16" fontId="26" fillId="24" borderId="13" xfId="0" applyNumberFormat="1" applyFont="1" applyFill="1" applyBorder="1" applyAlignment="1" applyProtection="1">
      <alignment horizontal="center" vertical="center" wrapText="1"/>
    </xf>
    <xf numFmtId="16" fontId="26" fillId="24" borderId="15" xfId="0" applyNumberFormat="1" applyFont="1" applyFill="1" applyBorder="1" applyAlignment="1" applyProtection="1">
      <alignment horizontal="center" vertical="center" wrapText="1"/>
    </xf>
    <xf numFmtId="16" fontId="26" fillId="24" borderId="20" xfId="0" applyNumberFormat="1" applyFont="1" applyFill="1" applyBorder="1" applyAlignment="1" applyProtection="1">
      <alignment horizontal="center" vertical="center" wrapText="1"/>
    </xf>
    <xf numFmtId="16" fontId="27" fillId="26" borderId="12" xfId="0" applyNumberFormat="1" applyFont="1" applyFill="1" applyBorder="1" applyAlignment="1" applyProtection="1">
      <alignment horizontal="center" vertical="center" wrapText="1"/>
    </xf>
    <xf numFmtId="16" fontId="27" fillId="26" borderId="13" xfId="0" applyNumberFormat="1" applyFont="1" applyFill="1" applyBorder="1" applyAlignment="1" applyProtection="1">
      <alignment horizontal="center" vertical="center" wrapText="1"/>
    </xf>
    <xf numFmtId="16" fontId="26" fillId="32" borderId="25" xfId="0" applyNumberFormat="1" applyFont="1" applyFill="1" applyBorder="1" applyAlignment="1" applyProtection="1">
      <alignment horizontal="center" vertical="center" wrapText="1"/>
    </xf>
    <xf numFmtId="16" fontId="26" fillId="32" borderId="23" xfId="0" applyNumberFormat="1" applyFont="1" applyFill="1" applyBorder="1" applyAlignment="1" applyProtection="1">
      <alignment horizontal="center" vertical="center" wrapText="1"/>
    </xf>
    <xf numFmtId="16" fontId="26" fillId="24" borderId="23" xfId="0" applyNumberFormat="1" applyFont="1" applyFill="1" applyBorder="1" applyAlignment="1" applyProtection="1">
      <alignment horizontal="center" vertical="center" wrapText="1"/>
    </xf>
    <xf numFmtId="16" fontId="26" fillId="32" borderId="10" xfId="0" applyNumberFormat="1" applyFont="1" applyFill="1" applyBorder="1" applyAlignment="1" applyProtection="1">
      <alignment horizontal="center" vertical="center" wrapText="1"/>
    </xf>
  </cellXfs>
  <cellStyles count="6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1" xfId="30"/>
    <cellStyle name="H2" xfId="3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dentedPlain" xfId="36"/>
    <cellStyle name="IndentedPlain 2" xfId="37"/>
    <cellStyle name="IndentedPlain_Sheet4" xfId="38"/>
    <cellStyle name="Input" xfId="39" builtinId="20" customBuiltin="1"/>
    <cellStyle name="Linked Cell" xfId="40" builtinId="24" customBuiltin="1"/>
    <cellStyle name="Neutral" xfId="41" builtinId="28" customBuiltin="1"/>
    <cellStyle name="Normal" xfId="0" builtinId="0"/>
    <cellStyle name="Normal 16" xfId="56"/>
    <cellStyle name="Normal 17" xfId="57"/>
    <cellStyle name="Normal 18" xfId="58"/>
    <cellStyle name="Normal 19" xfId="59"/>
    <cellStyle name="Normal 2" xfId="42"/>
    <cellStyle name="Normal 3" xfId="55"/>
    <cellStyle name="Normal 43" xfId="60"/>
    <cellStyle name="Normal 51" xfId="61"/>
    <cellStyle name="Normal 54" xfId="62"/>
    <cellStyle name="Normal 55" xfId="63"/>
    <cellStyle name="Normal_TemplateDownload" xfId="43"/>
    <cellStyle name="Note" xfId="44" builtinId="10" customBuiltin="1"/>
    <cellStyle name="Output" xfId="45" builtinId="21" customBuiltin="1"/>
    <cellStyle name="Percent" xfId="46" builtinId="5"/>
    <cellStyle name="Percent 2" xfId="47"/>
    <cellStyle name="Plain" xfId="48"/>
    <cellStyle name="Plain 2" xfId="49"/>
    <cellStyle name="Plain_Sheet4" xfId="50"/>
    <cellStyle name="Style 1" xfId="51"/>
    <cellStyle name="Title" xfId="52" builtinId="15" customBuiltin="1"/>
    <cellStyle name="Total" xfId="53" builtinId="25" customBuiltin="1"/>
    <cellStyle name="Warning Text" xfId="54" builtinId="11" customBuiltin="1"/>
  </cellStyles>
  <dxfs count="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78"/>
  <sheetViews>
    <sheetView tabSelected="1" topLeftCell="B6" zoomScale="62" zoomScaleNormal="62" workbookViewId="0">
      <selection activeCell="AH57" sqref="AH57"/>
    </sheetView>
  </sheetViews>
  <sheetFormatPr defaultRowHeight="12.75" x14ac:dyDescent="0.2"/>
  <cols>
    <col min="1" max="1" width="0" hidden="1" customWidth="1"/>
    <col min="2" max="2" width="36.28515625" customWidth="1"/>
    <col min="3" max="3" width="7.7109375" bestFit="1" customWidth="1"/>
    <col min="4" max="4" width="32.5703125" bestFit="1" customWidth="1"/>
    <col min="5" max="5" width="32.5703125" customWidth="1"/>
    <col min="6" max="7" width="32.42578125" hidden="1" customWidth="1"/>
    <col min="8" max="9" width="9.5703125" bestFit="1" customWidth="1"/>
    <col min="10" max="11" width="9.28515625" bestFit="1" customWidth="1"/>
    <col min="12" max="13" width="9.5703125" bestFit="1" customWidth="1"/>
    <col min="14" max="15" width="9.28515625" bestFit="1" customWidth="1"/>
    <col min="20" max="23" width="9.140625" style="65"/>
    <col min="24" max="24" width="2.85546875" customWidth="1"/>
    <col min="25" max="25" width="9.140625" style="17"/>
    <col min="26" max="26" width="11.140625" customWidth="1"/>
    <col min="27" max="27" width="11" customWidth="1"/>
    <col min="28" max="29" width="9.7109375" customWidth="1"/>
  </cols>
  <sheetData>
    <row r="1" spans="1:29" ht="33.75" x14ac:dyDescent="0.5">
      <c r="A1" s="26"/>
      <c r="B1" s="50" t="s">
        <v>91</v>
      </c>
      <c r="C1" s="50"/>
      <c r="D1" s="51"/>
      <c r="E1" s="51"/>
      <c r="F1" s="51"/>
      <c r="G1" s="51"/>
      <c r="H1" s="51"/>
      <c r="I1" s="51"/>
      <c r="J1" s="52"/>
      <c r="K1" s="52"/>
      <c r="L1" s="52"/>
      <c r="M1" s="52"/>
      <c r="N1" s="52"/>
      <c r="O1" s="53" t="s">
        <v>78</v>
      </c>
      <c r="P1" s="51"/>
      <c r="Q1" s="54"/>
      <c r="R1" s="51"/>
      <c r="S1" s="1"/>
      <c r="T1" s="1"/>
      <c r="U1" s="1"/>
      <c r="V1" s="1"/>
      <c r="W1" s="1"/>
      <c r="Y1" s="38"/>
      <c r="Z1" s="39"/>
      <c r="AA1" s="39"/>
      <c r="AB1" s="39"/>
      <c r="AC1" s="40"/>
    </row>
    <row r="2" spans="1:29" ht="33.75" x14ac:dyDescent="0.5">
      <c r="A2" s="30"/>
      <c r="B2" s="55" t="s">
        <v>92</v>
      </c>
      <c r="C2" s="55"/>
      <c r="D2" s="56"/>
      <c r="E2" s="56"/>
      <c r="F2" s="56"/>
      <c r="G2" s="56"/>
      <c r="H2" s="56"/>
      <c r="I2" s="56"/>
      <c r="J2" s="76"/>
      <c r="K2" s="76"/>
      <c r="L2" s="76"/>
      <c r="M2" s="76"/>
      <c r="N2" s="76"/>
      <c r="O2" s="76"/>
      <c r="P2" s="2"/>
      <c r="Q2" s="57" t="s">
        <v>125</v>
      </c>
      <c r="R2" s="2"/>
      <c r="S2" s="2"/>
      <c r="T2" s="2"/>
      <c r="U2" s="2"/>
      <c r="V2" s="2"/>
      <c r="W2" s="2"/>
      <c r="Y2" s="84" t="s">
        <v>101</v>
      </c>
      <c r="Z2" s="85"/>
      <c r="AA2" s="85"/>
      <c r="AB2" s="85"/>
      <c r="AC2" s="86"/>
    </row>
    <row r="3" spans="1:29" ht="18" x14ac:dyDescent="0.2">
      <c r="A3" s="30"/>
      <c r="B3" s="1"/>
      <c r="C3" s="1"/>
      <c r="D3" s="1"/>
      <c r="E3" s="1"/>
      <c r="F3" s="1"/>
      <c r="G3" s="1"/>
      <c r="H3" s="1"/>
      <c r="I3" s="1"/>
      <c r="J3" s="87"/>
      <c r="K3" s="87"/>
      <c r="L3" s="87"/>
      <c r="M3" s="87"/>
      <c r="N3" s="87"/>
      <c r="O3" s="87"/>
      <c r="P3" s="1"/>
      <c r="Q3" s="1"/>
      <c r="R3" s="1"/>
      <c r="S3" s="1"/>
      <c r="T3" s="1"/>
      <c r="U3" s="1"/>
      <c r="V3" s="1"/>
      <c r="W3" s="1"/>
      <c r="Y3" s="84"/>
      <c r="Z3" s="85"/>
      <c r="AA3" s="85"/>
      <c r="AB3" s="85"/>
      <c r="AC3" s="86"/>
    </row>
    <row r="4" spans="1:29" ht="18" x14ac:dyDescent="0.2">
      <c r="A4" s="88" t="s">
        <v>0</v>
      </c>
      <c r="B4" s="89"/>
      <c r="C4" s="78"/>
      <c r="D4" s="58"/>
      <c r="E4" s="58"/>
      <c r="F4" s="59" t="s">
        <v>0</v>
      </c>
      <c r="G4" s="59" t="s">
        <v>0</v>
      </c>
      <c r="H4" s="72"/>
      <c r="I4" s="72"/>
      <c r="J4" s="72"/>
      <c r="K4" s="72"/>
      <c r="L4" s="72"/>
      <c r="M4" s="72"/>
      <c r="N4" s="72"/>
      <c r="O4" s="72"/>
      <c r="P4" s="3"/>
      <c r="Q4" s="1"/>
      <c r="R4" s="1"/>
      <c r="S4" s="1"/>
      <c r="T4" s="1"/>
      <c r="U4" s="1"/>
      <c r="V4" s="1"/>
      <c r="W4" s="1"/>
      <c r="Y4" s="84"/>
      <c r="Z4" s="85"/>
      <c r="AA4" s="85"/>
      <c r="AB4" s="85"/>
      <c r="AC4" s="86"/>
    </row>
    <row r="5" spans="1:29" x14ac:dyDescent="0.2">
      <c r="A5" s="90" t="s">
        <v>0</v>
      </c>
      <c r="B5" s="91"/>
      <c r="C5" s="80"/>
      <c r="D5" s="72"/>
      <c r="E5" s="72"/>
      <c r="F5" s="60"/>
      <c r="G5" s="60"/>
      <c r="H5" s="92" t="s">
        <v>86</v>
      </c>
      <c r="I5" s="92"/>
      <c r="J5" s="92"/>
      <c r="K5" s="92"/>
      <c r="L5" s="92" t="s">
        <v>87</v>
      </c>
      <c r="M5" s="92"/>
      <c r="N5" s="92"/>
      <c r="O5" s="92"/>
      <c r="P5" s="93" t="s">
        <v>86</v>
      </c>
      <c r="Q5" s="94"/>
      <c r="R5" s="93" t="s">
        <v>87</v>
      </c>
      <c r="S5" s="95"/>
      <c r="T5" s="96" t="s">
        <v>117</v>
      </c>
      <c r="U5" s="97"/>
      <c r="V5" s="97"/>
      <c r="W5" s="97"/>
      <c r="Y5" s="41"/>
      <c r="Z5" s="42"/>
      <c r="AA5" s="42"/>
      <c r="AB5" s="42"/>
      <c r="AC5" s="43"/>
    </row>
    <row r="6" spans="1:29" x14ac:dyDescent="0.2">
      <c r="A6" s="93" t="s">
        <v>57</v>
      </c>
      <c r="B6" s="98"/>
      <c r="C6" s="81"/>
      <c r="D6" s="99" t="s">
        <v>61</v>
      </c>
      <c r="E6" s="74"/>
      <c r="F6" s="101" t="s">
        <v>60</v>
      </c>
      <c r="G6" s="102"/>
      <c r="H6" s="83" t="s">
        <v>52</v>
      </c>
      <c r="I6" s="83"/>
      <c r="J6" s="83" t="s">
        <v>88</v>
      </c>
      <c r="K6" s="83"/>
      <c r="L6" s="83" t="s">
        <v>52</v>
      </c>
      <c r="M6" s="83"/>
      <c r="N6" s="83" t="s">
        <v>88</v>
      </c>
      <c r="O6" s="83"/>
      <c r="P6" s="83" t="s">
        <v>89</v>
      </c>
      <c r="Q6" s="83" t="s">
        <v>90</v>
      </c>
      <c r="R6" s="105" t="s">
        <v>89</v>
      </c>
      <c r="S6" s="105" t="s">
        <v>90</v>
      </c>
      <c r="T6" s="106" t="s">
        <v>118</v>
      </c>
      <c r="U6" s="103" t="s">
        <v>119</v>
      </c>
      <c r="V6" s="103" t="s">
        <v>88</v>
      </c>
      <c r="W6" s="103" t="s">
        <v>120</v>
      </c>
      <c r="Y6" s="44"/>
      <c r="Z6" s="45"/>
      <c r="AA6" s="45"/>
      <c r="AB6" s="45"/>
      <c r="AC6" s="46"/>
    </row>
    <row r="7" spans="1:29" ht="153" x14ac:dyDescent="0.2">
      <c r="A7" s="73" t="s">
        <v>58</v>
      </c>
      <c r="B7" s="73" t="s">
        <v>59</v>
      </c>
      <c r="C7" s="79" t="s">
        <v>127</v>
      </c>
      <c r="D7" s="100"/>
      <c r="E7" s="75" t="s">
        <v>122</v>
      </c>
      <c r="F7" s="4" t="s">
        <v>55</v>
      </c>
      <c r="G7" s="4" t="s">
        <v>56</v>
      </c>
      <c r="H7" s="5" t="s">
        <v>84</v>
      </c>
      <c r="I7" s="5" t="s">
        <v>85</v>
      </c>
      <c r="J7" s="6" t="s">
        <v>84</v>
      </c>
      <c r="K7" s="6" t="s">
        <v>85</v>
      </c>
      <c r="L7" s="6" t="s">
        <v>84</v>
      </c>
      <c r="M7" s="6" t="s">
        <v>85</v>
      </c>
      <c r="N7" s="6" t="s">
        <v>84</v>
      </c>
      <c r="O7" s="6" t="s">
        <v>85</v>
      </c>
      <c r="P7" s="83"/>
      <c r="Q7" s="83"/>
      <c r="R7" s="83"/>
      <c r="S7" s="83"/>
      <c r="T7" s="106"/>
      <c r="U7" s="104"/>
      <c r="V7" s="104"/>
      <c r="W7" s="104"/>
      <c r="Y7" s="11" t="s">
        <v>100</v>
      </c>
      <c r="Z7" s="12" t="s">
        <v>96</v>
      </c>
      <c r="AA7" s="12" t="s">
        <v>97</v>
      </c>
      <c r="AB7" s="13" t="s">
        <v>98</v>
      </c>
      <c r="AC7" s="14" t="s">
        <v>99</v>
      </c>
    </row>
    <row r="8" spans="1:29" x14ac:dyDescent="0.2">
      <c r="A8" s="48" t="s">
        <v>0</v>
      </c>
      <c r="B8" s="25" t="s">
        <v>46</v>
      </c>
      <c r="C8" s="25" t="s">
        <v>129</v>
      </c>
      <c r="D8" s="25" t="s">
        <v>44</v>
      </c>
      <c r="E8" s="25" t="s">
        <v>44</v>
      </c>
      <c r="F8" s="25" t="s">
        <v>73</v>
      </c>
      <c r="G8" s="25" t="s">
        <v>77</v>
      </c>
      <c r="H8" s="49">
        <v>1043</v>
      </c>
      <c r="I8" s="49">
        <v>951.5</v>
      </c>
      <c r="J8" s="49">
        <v>775</v>
      </c>
      <c r="K8" s="49">
        <v>735</v>
      </c>
      <c r="L8" s="49">
        <v>775</v>
      </c>
      <c r="M8" s="49">
        <v>775</v>
      </c>
      <c r="N8" s="49">
        <v>376.5</v>
      </c>
      <c r="O8" s="49">
        <v>375</v>
      </c>
      <c r="P8" s="9">
        <v>0.91227229146692235</v>
      </c>
      <c r="Q8" s="10">
        <v>0.94838709677419353</v>
      </c>
      <c r="R8" s="9">
        <v>1</v>
      </c>
      <c r="S8" s="10">
        <v>0.99601593625498008</v>
      </c>
      <c r="T8" s="69">
        <v>354</v>
      </c>
      <c r="U8" s="70">
        <v>4.8771186440677967</v>
      </c>
      <c r="V8" s="70">
        <v>3.1355932203389831</v>
      </c>
      <c r="W8" s="70">
        <v>8.0127118644067803</v>
      </c>
      <c r="Y8" s="22">
        <f>(I8+K8+M8+O8)/(H8+J8+L8+N8)</f>
        <v>0.95521131503620138</v>
      </c>
      <c r="Z8" s="18">
        <f>H8+J8+L8+N8</f>
        <v>2969.5</v>
      </c>
      <c r="AA8" s="18">
        <f>I8+K8+M8+O8</f>
        <v>2836.5</v>
      </c>
      <c r="AB8" s="20">
        <f>AA8-Z8</f>
        <v>-133</v>
      </c>
      <c r="AC8" s="15">
        <f>AB8/Z8</f>
        <v>-4.478868496379862E-2</v>
      </c>
    </row>
    <row r="9" spans="1:29" ht="12.75" customHeight="1" x14ac:dyDescent="0.2">
      <c r="A9" s="7" t="s">
        <v>0</v>
      </c>
      <c r="B9" s="8" t="s">
        <v>46</v>
      </c>
      <c r="C9" s="25" t="s">
        <v>130</v>
      </c>
      <c r="D9" s="8" t="s">
        <v>8</v>
      </c>
      <c r="E9" s="8" t="s">
        <v>8</v>
      </c>
      <c r="F9" s="8" t="s">
        <v>81</v>
      </c>
      <c r="G9" s="8" t="s">
        <v>0</v>
      </c>
      <c r="H9" s="21">
        <v>1450</v>
      </c>
      <c r="I9" s="21">
        <v>1225</v>
      </c>
      <c r="J9" s="21">
        <v>2046</v>
      </c>
      <c r="K9" s="21">
        <v>3256.5</v>
      </c>
      <c r="L9" s="21">
        <v>775</v>
      </c>
      <c r="M9" s="21">
        <v>775</v>
      </c>
      <c r="N9" s="21">
        <v>775</v>
      </c>
      <c r="O9" s="21">
        <v>1125</v>
      </c>
      <c r="P9" s="9">
        <v>0.84482758620689657</v>
      </c>
      <c r="Q9" s="10">
        <v>1.5916422287390029</v>
      </c>
      <c r="R9" s="9">
        <v>1</v>
      </c>
      <c r="S9" s="10">
        <v>1.4516129032258065</v>
      </c>
      <c r="T9" s="69">
        <v>761</v>
      </c>
      <c r="U9" s="70">
        <v>2.6281208935611038</v>
      </c>
      <c r="V9" s="70">
        <v>5.7575558475689883</v>
      </c>
      <c r="W9" s="70">
        <v>8.3856767411300925</v>
      </c>
      <c r="Y9" s="22">
        <f t="shared" ref="Y9:Y59" si="0">(I9+K9+M9+O9)/(H9+J9+L9+N9)</f>
        <v>1.2646650812524771</v>
      </c>
      <c r="Z9" s="18">
        <f t="shared" ref="Z9:AA59" si="1">H9+J9+L9+N9</f>
        <v>5046</v>
      </c>
      <c r="AA9" s="18">
        <f t="shared" si="1"/>
        <v>6381.5</v>
      </c>
      <c r="AB9" s="20">
        <f t="shared" ref="AB9:AB59" si="2">AA9-Z9</f>
        <v>1335.5</v>
      </c>
      <c r="AC9" s="15">
        <f t="shared" ref="AC9:AC59" si="3">AB9/Z9</f>
        <v>0.26466508125247723</v>
      </c>
    </row>
    <row r="10" spans="1:29" ht="12.75" customHeight="1" x14ac:dyDescent="0.2">
      <c r="A10" s="7" t="s">
        <v>0</v>
      </c>
      <c r="B10" s="8" t="s">
        <v>46</v>
      </c>
      <c r="C10" s="25" t="s">
        <v>131</v>
      </c>
      <c r="D10" s="8" t="s">
        <v>45</v>
      </c>
      <c r="E10" s="8" t="s">
        <v>45</v>
      </c>
      <c r="F10" s="8" t="s">
        <v>73</v>
      </c>
      <c r="G10" s="8" t="s">
        <v>0</v>
      </c>
      <c r="H10" s="21">
        <v>1450</v>
      </c>
      <c r="I10" s="21">
        <v>1087.5</v>
      </c>
      <c r="J10" s="21">
        <v>1446.5</v>
      </c>
      <c r="K10" s="21">
        <v>1862.5</v>
      </c>
      <c r="L10" s="21">
        <v>775</v>
      </c>
      <c r="M10" s="21">
        <v>800</v>
      </c>
      <c r="N10" s="21">
        <v>1162.5</v>
      </c>
      <c r="O10" s="21">
        <v>1162.5</v>
      </c>
      <c r="P10" s="9">
        <v>0.75</v>
      </c>
      <c r="Q10" s="10">
        <v>1.2875907362599377</v>
      </c>
      <c r="R10" s="9">
        <v>1.032258064516129</v>
      </c>
      <c r="S10" s="10">
        <v>1</v>
      </c>
      <c r="T10" s="69">
        <v>577</v>
      </c>
      <c r="U10" s="70">
        <v>3.2712305025996535</v>
      </c>
      <c r="V10" s="70">
        <v>5.2426343154246098</v>
      </c>
      <c r="W10" s="70">
        <v>8.5138648180242633</v>
      </c>
      <c r="Y10" s="22">
        <f t="shared" si="0"/>
        <v>1.0162391394290442</v>
      </c>
      <c r="Z10" s="18">
        <f t="shared" si="1"/>
        <v>4834</v>
      </c>
      <c r="AA10" s="18">
        <f t="shared" si="1"/>
        <v>4912.5</v>
      </c>
      <c r="AB10" s="20">
        <f t="shared" si="2"/>
        <v>78.5</v>
      </c>
      <c r="AC10" s="15">
        <f t="shared" si="3"/>
        <v>1.6239139429044269E-2</v>
      </c>
    </row>
    <row r="11" spans="1:29" x14ac:dyDescent="0.2">
      <c r="A11" s="7"/>
      <c r="B11" s="8" t="s">
        <v>35</v>
      </c>
      <c r="C11" s="25" t="s">
        <v>132</v>
      </c>
      <c r="D11" s="8" t="s">
        <v>9</v>
      </c>
      <c r="E11" s="8" t="s">
        <v>9</v>
      </c>
      <c r="F11" s="8" t="s">
        <v>63</v>
      </c>
      <c r="G11" s="8" t="s">
        <v>0</v>
      </c>
      <c r="H11" s="21">
        <v>1896</v>
      </c>
      <c r="I11" s="21">
        <v>1833.3</v>
      </c>
      <c r="J11" s="21">
        <v>691.5</v>
      </c>
      <c r="K11" s="21">
        <v>578.5</v>
      </c>
      <c r="L11" s="21">
        <v>1347</v>
      </c>
      <c r="M11" s="21">
        <v>1613.5</v>
      </c>
      <c r="N11" s="21">
        <v>627</v>
      </c>
      <c r="O11" s="21">
        <v>627</v>
      </c>
      <c r="P11" s="9">
        <v>0.96693037974683538</v>
      </c>
      <c r="Q11" s="10">
        <v>0.836587129428778</v>
      </c>
      <c r="R11" s="9">
        <v>1.1978470675575352</v>
      </c>
      <c r="S11" s="10">
        <v>1</v>
      </c>
      <c r="T11" s="69">
        <v>587</v>
      </c>
      <c r="U11" s="70">
        <v>5.8718909710391829</v>
      </c>
      <c r="V11" s="70">
        <v>2.0536626916524701</v>
      </c>
      <c r="W11" s="70">
        <v>7.9255536626916534</v>
      </c>
      <c r="Y11" s="22">
        <f>(I11+K11+M11+O11)/(H11+J11+L11+N11)</f>
        <v>1.0199057327633454</v>
      </c>
      <c r="Z11" s="18">
        <f>H11+J11+L11+N11</f>
        <v>4561.5</v>
      </c>
      <c r="AA11" s="18">
        <f>I11+K11+M11+O11</f>
        <v>4652.3</v>
      </c>
      <c r="AB11" s="20">
        <f>AA11-Z11</f>
        <v>90.800000000000182</v>
      </c>
      <c r="AC11" s="15">
        <f>AB11/Z11</f>
        <v>1.9905732763345431E-2</v>
      </c>
    </row>
    <row r="12" spans="1:29" x14ac:dyDescent="0.2">
      <c r="A12" s="7" t="s">
        <v>0</v>
      </c>
      <c r="B12" s="8" t="s">
        <v>35</v>
      </c>
      <c r="C12" s="25" t="s">
        <v>133</v>
      </c>
      <c r="D12" s="8" t="s">
        <v>6</v>
      </c>
      <c r="E12" s="8" t="s">
        <v>6</v>
      </c>
      <c r="F12" s="8" t="s">
        <v>65</v>
      </c>
      <c r="G12" s="8" t="s">
        <v>66</v>
      </c>
      <c r="H12" s="21">
        <v>2766</v>
      </c>
      <c r="I12" s="21">
        <v>2743</v>
      </c>
      <c r="J12" s="21">
        <v>287.5</v>
      </c>
      <c r="K12" s="21">
        <v>245</v>
      </c>
      <c r="L12" s="21">
        <v>1782.5</v>
      </c>
      <c r="M12" s="21">
        <v>1771</v>
      </c>
      <c r="N12" s="21">
        <v>287.5</v>
      </c>
      <c r="O12" s="21">
        <v>274.5</v>
      </c>
      <c r="P12" s="9">
        <v>0.99168474331164136</v>
      </c>
      <c r="Q12" s="10">
        <v>0.85217391304347823</v>
      </c>
      <c r="R12" s="9">
        <v>0.99354838709677418</v>
      </c>
      <c r="S12" s="10">
        <v>0.95478260869565212</v>
      </c>
      <c r="T12" s="69">
        <v>663</v>
      </c>
      <c r="U12" s="70">
        <v>6.8084464555052788</v>
      </c>
      <c r="V12" s="70">
        <v>0.78355957767722473</v>
      </c>
      <c r="W12" s="70">
        <v>7.5920060331825034</v>
      </c>
      <c r="Y12" s="22">
        <f t="shared" si="0"/>
        <v>0.98243388308773294</v>
      </c>
      <c r="Z12" s="18">
        <f t="shared" si="1"/>
        <v>5123.5</v>
      </c>
      <c r="AA12" s="18">
        <f t="shared" si="1"/>
        <v>5033.5</v>
      </c>
      <c r="AB12" s="20">
        <f t="shared" si="2"/>
        <v>-90</v>
      </c>
      <c r="AC12" s="15">
        <f t="shared" si="3"/>
        <v>-1.7566116912267005E-2</v>
      </c>
    </row>
    <row r="13" spans="1:29" x14ac:dyDescent="0.2">
      <c r="A13" s="7" t="s">
        <v>0</v>
      </c>
      <c r="B13" s="8" t="s">
        <v>35</v>
      </c>
      <c r="C13" s="25" t="s">
        <v>134</v>
      </c>
      <c r="D13" s="8" t="s">
        <v>10</v>
      </c>
      <c r="E13" s="8" t="s">
        <v>10</v>
      </c>
      <c r="F13" s="8" t="s">
        <v>68</v>
      </c>
      <c r="G13" s="8" t="s">
        <v>0</v>
      </c>
      <c r="H13" s="21">
        <v>2328.5</v>
      </c>
      <c r="I13" s="21">
        <v>2262</v>
      </c>
      <c r="J13" s="21">
        <v>227</v>
      </c>
      <c r="K13" s="21">
        <v>196.5</v>
      </c>
      <c r="L13" s="21">
        <v>1449</v>
      </c>
      <c r="M13" s="21">
        <v>1472</v>
      </c>
      <c r="N13" s="21">
        <v>161</v>
      </c>
      <c r="O13" s="21">
        <v>184</v>
      </c>
      <c r="P13" s="9">
        <v>0.97144084174361178</v>
      </c>
      <c r="Q13" s="10">
        <v>0.86563876651982374</v>
      </c>
      <c r="R13" s="9">
        <v>1.0158730158730158</v>
      </c>
      <c r="S13" s="10">
        <v>1.1428571428571428</v>
      </c>
      <c r="T13" s="69">
        <v>842</v>
      </c>
      <c r="U13" s="70">
        <v>4.4346793349168649</v>
      </c>
      <c r="V13" s="70">
        <v>0.45190023752969122</v>
      </c>
      <c r="W13" s="70">
        <v>4.8865795724465562</v>
      </c>
      <c r="Y13" s="22">
        <f t="shared" si="0"/>
        <v>0.98775657184011523</v>
      </c>
      <c r="Z13" s="18">
        <f t="shared" si="1"/>
        <v>4165.5</v>
      </c>
      <c r="AA13" s="18">
        <f t="shared" si="1"/>
        <v>4114.5</v>
      </c>
      <c r="AB13" s="20">
        <f t="shared" si="2"/>
        <v>-51</v>
      </c>
      <c r="AC13" s="15">
        <f t="shared" si="3"/>
        <v>-1.2243428159884768E-2</v>
      </c>
    </row>
    <row r="14" spans="1:29" x14ac:dyDescent="0.2">
      <c r="A14" s="7" t="s">
        <v>0</v>
      </c>
      <c r="B14" s="8" t="s">
        <v>35</v>
      </c>
      <c r="C14" s="25" t="s">
        <v>135</v>
      </c>
      <c r="D14" s="8" t="s">
        <v>11</v>
      </c>
      <c r="E14" s="8" t="s">
        <v>11</v>
      </c>
      <c r="F14" s="8" t="s">
        <v>65</v>
      </c>
      <c r="G14" s="8" t="s">
        <v>64</v>
      </c>
      <c r="H14" s="21">
        <v>1722.8</v>
      </c>
      <c r="I14" s="21">
        <v>1746.3</v>
      </c>
      <c r="J14" s="21">
        <v>263</v>
      </c>
      <c r="K14" s="21">
        <v>237</v>
      </c>
      <c r="L14" s="21">
        <v>1090</v>
      </c>
      <c r="M14" s="21">
        <v>1090.8</v>
      </c>
      <c r="N14" s="21">
        <v>186</v>
      </c>
      <c r="O14" s="21">
        <v>162</v>
      </c>
      <c r="P14" s="9">
        <v>1.0136405850940329</v>
      </c>
      <c r="Q14" s="10">
        <v>0.90114068441064643</v>
      </c>
      <c r="R14" s="9">
        <v>1.0007339449541284</v>
      </c>
      <c r="S14" s="10">
        <v>0.87096774193548387</v>
      </c>
      <c r="T14" s="69">
        <v>514</v>
      </c>
      <c r="U14" s="70">
        <v>5.5196498054474707</v>
      </c>
      <c r="V14" s="70">
        <v>0.77626459143968873</v>
      </c>
      <c r="W14" s="70">
        <v>6.2959143968871594</v>
      </c>
      <c r="Y14" s="22">
        <f t="shared" si="0"/>
        <v>0.99212091483230114</v>
      </c>
      <c r="Z14" s="18">
        <f t="shared" si="1"/>
        <v>3261.8</v>
      </c>
      <c r="AA14" s="18">
        <f t="shared" si="1"/>
        <v>3236.1</v>
      </c>
      <c r="AB14" s="20">
        <f t="shared" si="2"/>
        <v>-25.700000000000273</v>
      </c>
      <c r="AC14" s="15">
        <f t="shared" si="3"/>
        <v>-7.8790851676988991E-3</v>
      </c>
    </row>
    <row r="15" spans="1:29" x14ac:dyDescent="0.2">
      <c r="A15" s="7" t="s">
        <v>0</v>
      </c>
      <c r="B15" s="8" t="s">
        <v>35</v>
      </c>
      <c r="C15" s="25" t="s">
        <v>136</v>
      </c>
      <c r="D15" s="8" t="s">
        <v>12</v>
      </c>
      <c r="E15" s="8" t="s">
        <v>12</v>
      </c>
      <c r="F15" s="8" t="s">
        <v>63</v>
      </c>
      <c r="G15" s="8" t="s">
        <v>0</v>
      </c>
      <c r="H15" s="21">
        <v>2015</v>
      </c>
      <c r="I15" s="21">
        <v>1911.5</v>
      </c>
      <c r="J15" s="21">
        <v>678.5</v>
      </c>
      <c r="K15" s="21">
        <v>621</v>
      </c>
      <c r="L15" s="21">
        <v>1397</v>
      </c>
      <c r="M15" s="21">
        <v>1361</v>
      </c>
      <c r="N15" s="21">
        <v>646</v>
      </c>
      <c r="O15" s="21">
        <v>634.5</v>
      </c>
      <c r="P15" s="9">
        <v>0.94863523573200992</v>
      </c>
      <c r="Q15" s="10">
        <v>0.9152542372881356</v>
      </c>
      <c r="R15" s="9">
        <v>0.97423049391553329</v>
      </c>
      <c r="S15" s="10">
        <v>0.9821981424148607</v>
      </c>
      <c r="T15" s="69">
        <v>639</v>
      </c>
      <c r="U15" s="70">
        <v>5.1212832550860723</v>
      </c>
      <c r="V15" s="70">
        <v>1.9647887323943662</v>
      </c>
      <c r="W15" s="70">
        <v>7.0860719874804383</v>
      </c>
      <c r="Y15" s="22">
        <f t="shared" si="0"/>
        <v>0.95598015412224213</v>
      </c>
      <c r="Z15" s="18">
        <f t="shared" si="1"/>
        <v>4736.5</v>
      </c>
      <c r="AA15" s="18">
        <f t="shared" si="1"/>
        <v>4528</v>
      </c>
      <c r="AB15" s="20">
        <f t="shared" si="2"/>
        <v>-208.5</v>
      </c>
      <c r="AC15" s="15">
        <f t="shared" si="3"/>
        <v>-4.4019845877757841E-2</v>
      </c>
    </row>
    <row r="16" spans="1:29" x14ac:dyDescent="0.2">
      <c r="A16" s="7" t="s">
        <v>0</v>
      </c>
      <c r="B16" s="8" t="s">
        <v>35</v>
      </c>
      <c r="C16" s="25" t="s">
        <v>137</v>
      </c>
      <c r="D16" s="8" t="s">
        <v>13</v>
      </c>
      <c r="E16" s="8" t="s">
        <v>13</v>
      </c>
      <c r="F16" s="8" t="s">
        <v>80</v>
      </c>
      <c r="G16" s="8" t="s">
        <v>83</v>
      </c>
      <c r="H16" s="21">
        <v>2567</v>
      </c>
      <c r="I16" s="21">
        <v>2523.5</v>
      </c>
      <c r="J16" s="21">
        <v>693.5</v>
      </c>
      <c r="K16" s="21">
        <v>585</v>
      </c>
      <c r="L16" s="21">
        <v>1510.5</v>
      </c>
      <c r="M16" s="21">
        <v>1486.5</v>
      </c>
      <c r="N16" s="21">
        <v>562</v>
      </c>
      <c r="O16" s="21">
        <v>619.5</v>
      </c>
      <c r="P16" s="9">
        <v>0.98305414881184261</v>
      </c>
      <c r="Q16" s="10">
        <v>0.84354722422494588</v>
      </c>
      <c r="R16" s="9">
        <v>0.98411122144985108</v>
      </c>
      <c r="S16" s="10">
        <v>1.1023131672597866</v>
      </c>
      <c r="T16" s="69">
        <v>715</v>
      </c>
      <c r="U16" s="70">
        <v>5.6083916083916083</v>
      </c>
      <c r="V16" s="70">
        <v>1.6846153846153846</v>
      </c>
      <c r="W16" s="70">
        <v>7.2930069930069932</v>
      </c>
      <c r="Y16" s="22">
        <f t="shared" si="0"/>
        <v>0.97777986124132754</v>
      </c>
      <c r="Z16" s="18">
        <f t="shared" si="1"/>
        <v>5333</v>
      </c>
      <c r="AA16" s="18">
        <f t="shared" si="1"/>
        <v>5214.5</v>
      </c>
      <c r="AB16" s="20">
        <f t="shared" si="2"/>
        <v>-118.5</v>
      </c>
      <c r="AC16" s="15">
        <f t="shared" si="3"/>
        <v>-2.2220138758672417E-2</v>
      </c>
    </row>
    <row r="17" spans="1:29" x14ac:dyDescent="0.2">
      <c r="A17" s="7" t="s">
        <v>0</v>
      </c>
      <c r="B17" s="8" t="s">
        <v>35</v>
      </c>
      <c r="C17" s="25"/>
      <c r="D17" s="8" t="s">
        <v>50</v>
      </c>
      <c r="E17" s="8" t="s">
        <v>50</v>
      </c>
      <c r="F17" s="8" t="s">
        <v>69</v>
      </c>
      <c r="G17" s="8" t="s">
        <v>0</v>
      </c>
      <c r="H17" s="21">
        <v>4365</v>
      </c>
      <c r="I17" s="21">
        <v>4365</v>
      </c>
      <c r="J17" s="21">
        <v>139.5</v>
      </c>
      <c r="K17" s="21">
        <v>139.5</v>
      </c>
      <c r="L17" s="21">
        <v>4370</v>
      </c>
      <c r="M17" s="21">
        <v>4370</v>
      </c>
      <c r="N17" s="21">
        <v>112.5</v>
      </c>
      <c r="O17" s="21">
        <v>100</v>
      </c>
      <c r="P17" s="9">
        <v>1</v>
      </c>
      <c r="Q17" s="10">
        <v>1</v>
      </c>
      <c r="R17" s="9">
        <v>1</v>
      </c>
      <c r="S17" s="10">
        <v>0.88888888888888884</v>
      </c>
      <c r="T17" s="69">
        <v>301</v>
      </c>
      <c r="U17" s="70">
        <v>29.019933554817275</v>
      </c>
      <c r="V17" s="70">
        <v>0.79568106312292364</v>
      </c>
      <c r="W17" s="70">
        <v>29.815614617940199</v>
      </c>
      <c r="Y17" s="22">
        <f t="shared" si="0"/>
        <v>0.99860910203627462</v>
      </c>
      <c r="Z17" s="18">
        <f t="shared" si="1"/>
        <v>8987</v>
      </c>
      <c r="AA17" s="18">
        <f t="shared" si="1"/>
        <v>8974.5</v>
      </c>
      <c r="AB17" s="20">
        <f t="shared" si="2"/>
        <v>-12.5</v>
      </c>
      <c r="AC17" s="15">
        <f t="shared" si="3"/>
        <v>-1.3908979637253811E-3</v>
      </c>
    </row>
    <row r="18" spans="1:29" x14ac:dyDescent="0.2">
      <c r="A18" s="7" t="s">
        <v>0</v>
      </c>
      <c r="B18" s="8" t="s">
        <v>36</v>
      </c>
      <c r="C18" s="25"/>
      <c r="D18" s="8" t="s">
        <v>49</v>
      </c>
      <c r="E18" s="8" t="s">
        <v>49</v>
      </c>
      <c r="F18" s="8" t="s">
        <v>69</v>
      </c>
      <c r="G18" s="8" t="s">
        <v>0</v>
      </c>
      <c r="H18" s="21">
        <v>12837.5</v>
      </c>
      <c r="I18" s="21">
        <v>13187.5</v>
      </c>
      <c r="J18" s="21">
        <v>525</v>
      </c>
      <c r="K18" s="21">
        <v>437.5</v>
      </c>
      <c r="L18" s="21">
        <v>12675</v>
      </c>
      <c r="M18" s="21">
        <v>13150</v>
      </c>
      <c r="N18" s="21">
        <v>487.5</v>
      </c>
      <c r="O18" s="21">
        <v>437.5</v>
      </c>
      <c r="P18" s="9">
        <v>1.0272638753651411</v>
      </c>
      <c r="Q18" s="10">
        <v>0.83333333333333337</v>
      </c>
      <c r="R18" s="9">
        <v>1.0374753451676528</v>
      </c>
      <c r="S18" s="10">
        <v>0.89743589743589747</v>
      </c>
      <c r="T18" s="69">
        <v>842</v>
      </c>
      <c r="U18" s="70">
        <v>31.279691211401424</v>
      </c>
      <c r="V18" s="70">
        <v>1.0391923990498813</v>
      </c>
      <c r="W18" s="70">
        <v>32.318883610451309</v>
      </c>
      <c r="Y18" s="22">
        <f>(I18+K18+M18+O18)/(H18+J18+L18+N18)</f>
        <v>1.0259189443920829</v>
      </c>
      <c r="Z18" s="18">
        <f>H18+J18+L18+N18</f>
        <v>26525</v>
      </c>
      <c r="AA18" s="18">
        <f>I18+K18+M18+O18</f>
        <v>27212.5</v>
      </c>
      <c r="AB18" s="20">
        <f>AA18-Z18</f>
        <v>687.5</v>
      </c>
      <c r="AC18" s="15">
        <f>AB18/Z18</f>
        <v>2.5918944392082942E-2</v>
      </c>
    </row>
    <row r="19" spans="1:29" x14ac:dyDescent="0.2">
      <c r="A19" s="7" t="s">
        <v>0</v>
      </c>
      <c r="B19" s="8" t="s">
        <v>35</v>
      </c>
      <c r="C19" s="25" t="s">
        <v>138</v>
      </c>
      <c r="D19" s="8" t="s">
        <v>14</v>
      </c>
      <c r="E19" s="8" t="s">
        <v>14</v>
      </c>
      <c r="F19" s="8" t="s">
        <v>79</v>
      </c>
      <c r="G19" s="8" t="s">
        <v>0</v>
      </c>
      <c r="H19" s="21">
        <v>1684</v>
      </c>
      <c r="I19" s="21">
        <v>1638</v>
      </c>
      <c r="J19" s="21">
        <v>979.5</v>
      </c>
      <c r="K19" s="21">
        <v>704.5</v>
      </c>
      <c r="L19" s="21">
        <v>1085</v>
      </c>
      <c r="M19" s="21">
        <v>1085</v>
      </c>
      <c r="N19" s="21">
        <v>715</v>
      </c>
      <c r="O19" s="21">
        <v>696</v>
      </c>
      <c r="P19" s="9">
        <v>0.97268408551068886</v>
      </c>
      <c r="Q19" s="10">
        <v>0.71924451250638077</v>
      </c>
      <c r="R19" s="9">
        <v>1</v>
      </c>
      <c r="S19" s="10">
        <v>0.97342657342657346</v>
      </c>
      <c r="T19" s="69">
        <v>499</v>
      </c>
      <c r="U19" s="70">
        <v>5.4569138276553106</v>
      </c>
      <c r="V19" s="70">
        <v>2.8066132264529058</v>
      </c>
      <c r="W19" s="70">
        <v>8.2635270541082164</v>
      </c>
      <c r="Y19" s="22">
        <f t="shared" si="0"/>
        <v>0.9238265934804526</v>
      </c>
      <c r="Z19" s="18">
        <f t="shared" si="1"/>
        <v>4463.5</v>
      </c>
      <c r="AA19" s="18">
        <f t="shared" si="1"/>
        <v>4123.5</v>
      </c>
      <c r="AB19" s="20">
        <f t="shared" si="2"/>
        <v>-340</v>
      </c>
      <c r="AC19" s="15">
        <f t="shared" si="3"/>
        <v>-7.6173406519547446E-2</v>
      </c>
    </row>
    <row r="20" spans="1:29" x14ac:dyDescent="0.2">
      <c r="A20" s="7" t="s">
        <v>0</v>
      </c>
      <c r="B20" s="8" t="s">
        <v>35</v>
      </c>
      <c r="C20" s="25" t="s">
        <v>139</v>
      </c>
      <c r="D20" s="8" t="s">
        <v>15</v>
      </c>
      <c r="E20" s="8" t="s">
        <v>15</v>
      </c>
      <c r="F20" s="8" t="s">
        <v>64</v>
      </c>
      <c r="G20" s="8" t="s">
        <v>0</v>
      </c>
      <c r="H20" s="21">
        <v>1814.5</v>
      </c>
      <c r="I20" s="21">
        <v>1605.5</v>
      </c>
      <c r="J20" s="21">
        <v>81.5</v>
      </c>
      <c r="K20" s="21">
        <v>126.5</v>
      </c>
      <c r="L20" s="21">
        <v>1004</v>
      </c>
      <c r="M20" s="21">
        <v>1001</v>
      </c>
      <c r="N20" s="21">
        <v>245.5</v>
      </c>
      <c r="O20" s="21">
        <v>220.5</v>
      </c>
      <c r="P20" s="9">
        <v>0.88481675392670156</v>
      </c>
      <c r="Q20" s="10">
        <v>1.5521472392638036</v>
      </c>
      <c r="R20" s="9">
        <v>0.99701195219123506</v>
      </c>
      <c r="S20" s="10">
        <v>0.89816700610997968</v>
      </c>
      <c r="T20" s="69">
        <v>419</v>
      </c>
      <c r="U20" s="70">
        <v>6.2207637231503581</v>
      </c>
      <c r="V20" s="70">
        <v>0.82816229116945106</v>
      </c>
      <c r="W20" s="70">
        <v>7.0489260143198091</v>
      </c>
      <c r="Y20" s="22">
        <f t="shared" si="0"/>
        <v>0.93896041964711496</v>
      </c>
      <c r="Z20" s="18">
        <f t="shared" si="1"/>
        <v>3145.5</v>
      </c>
      <c r="AA20" s="18">
        <f t="shared" si="1"/>
        <v>2953.5</v>
      </c>
      <c r="AB20" s="20">
        <f t="shared" si="2"/>
        <v>-192</v>
      </c>
      <c r="AC20" s="15">
        <f t="shared" si="3"/>
        <v>-6.1039580352885071E-2</v>
      </c>
    </row>
    <row r="21" spans="1:29" x14ac:dyDescent="0.2">
      <c r="A21" s="7" t="s">
        <v>0</v>
      </c>
      <c r="B21" s="8" t="s">
        <v>35</v>
      </c>
      <c r="C21" s="25" t="s">
        <v>140</v>
      </c>
      <c r="D21" s="8" t="s">
        <v>16</v>
      </c>
      <c r="E21" s="8" t="s">
        <v>16</v>
      </c>
      <c r="F21" s="8" t="s">
        <v>79</v>
      </c>
      <c r="G21" s="8" t="s">
        <v>0</v>
      </c>
      <c r="H21" s="21">
        <v>2231.5</v>
      </c>
      <c r="I21" s="21">
        <v>2114.6</v>
      </c>
      <c r="J21" s="21">
        <v>538.5</v>
      </c>
      <c r="K21" s="21">
        <v>336.2</v>
      </c>
      <c r="L21" s="21">
        <v>1805.5</v>
      </c>
      <c r="M21" s="21">
        <v>1807.5</v>
      </c>
      <c r="N21" s="21">
        <v>92</v>
      </c>
      <c r="O21" s="21">
        <v>92</v>
      </c>
      <c r="P21" s="9">
        <v>0.94761371274927175</v>
      </c>
      <c r="Q21" s="10">
        <v>0.62432683379758591</v>
      </c>
      <c r="R21" s="9">
        <v>1.0011077263915813</v>
      </c>
      <c r="S21" s="10">
        <v>1</v>
      </c>
      <c r="T21" s="69">
        <v>604</v>
      </c>
      <c r="U21" s="70">
        <v>6.4935430463576154</v>
      </c>
      <c r="V21" s="70">
        <v>0.70894039735099335</v>
      </c>
      <c r="W21" s="70">
        <v>7.2024834437086085</v>
      </c>
      <c r="Y21" s="22">
        <f t="shared" si="0"/>
        <v>0.93204070701660402</v>
      </c>
      <c r="Z21" s="18">
        <f t="shared" si="1"/>
        <v>4667.5</v>
      </c>
      <c r="AA21" s="18">
        <f t="shared" si="1"/>
        <v>4350.2999999999993</v>
      </c>
      <c r="AB21" s="20">
        <f t="shared" si="2"/>
        <v>-317.20000000000073</v>
      </c>
      <c r="AC21" s="15">
        <f t="shared" si="3"/>
        <v>-6.795929298339598E-2</v>
      </c>
    </row>
    <row r="22" spans="1:29" x14ac:dyDescent="0.2">
      <c r="A22" s="7" t="s">
        <v>0</v>
      </c>
      <c r="B22" s="8" t="s">
        <v>35</v>
      </c>
      <c r="C22" s="25" t="s">
        <v>141</v>
      </c>
      <c r="D22" s="8" t="s">
        <v>17</v>
      </c>
      <c r="E22" s="8" t="s">
        <v>17</v>
      </c>
      <c r="F22" s="8" t="s">
        <v>72</v>
      </c>
      <c r="G22" s="8" t="s">
        <v>80</v>
      </c>
      <c r="H22" s="21">
        <v>2349</v>
      </c>
      <c r="I22" s="21">
        <v>2139</v>
      </c>
      <c r="J22" s="21">
        <v>602</v>
      </c>
      <c r="K22" s="21">
        <v>601</v>
      </c>
      <c r="L22" s="21">
        <v>1479</v>
      </c>
      <c r="M22" s="21">
        <v>1479</v>
      </c>
      <c r="N22" s="21">
        <v>537.5</v>
      </c>
      <c r="O22" s="21">
        <v>575</v>
      </c>
      <c r="P22" s="9">
        <v>0.91060025542784162</v>
      </c>
      <c r="Q22" s="10">
        <v>0.99833887043189373</v>
      </c>
      <c r="R22" s="9">
        <v>1</v>
      </c>
      <c r="S22" s="10">
        <v>1.069767441860465</v>
      </c>
      <c r="T22" s="69">
        <v>729</v>
      </c>
      <c r="U22" s="70">
        <v>4.9629629629629628</v>
      </c>
      <c r="V22" s="70">
        <v>1.6131687242798354</v>
      </c>
      <c r="W22" s="70">
        <v>6.576131687242798</v>
      </c>
      <c r="Y22" s="22">
        <f t="shared" si="0"/>
        <v>0.96507297433316552</v>
      </c>
      <c r="Z22" s="18">
        <f t="shared" si="1"/>
        <v>4967.5</v>
      </c>
      <c r="AA22" s="18">
        <f t="shared" si="1"/>
        <v>4794</v>
      </c>
      <c r="AB22" s="20">
        <f t="shared" si="2"/>
        <v>-173.5</v>
      </c>
      <c r="AC22" s="15">
        <f t="shared" si="3"/>
        <v>-3.4927025666834421E-2</v>
      </c>
    </row>
    <row r="23" spans="1:29" x14ac:dyDescent="0.2">
      <c r="A23" s="7" t="s">
        <v>0</v>
      </c>
      <c r="B23" s="8" t="s">
        <v>36</v>
      </c>
      <c r="C23" s="25" t="s">
        <v>142</v>
      </c>
      <c r="D23" s="8" t="s">
        <v>114</v>
      </c>
      <c r="E23" s="8" t="s">
        <v>114</v>
      </c>
      <c r="F23" s="8" t="s">
        <v>70</v>
      </c>
      <c r="G23" s="8" t="s">
        <v>81</v>
      </c>
      <c r="H23" s="21">
        <v>4581.1000000000004</v>
      </c>
      <c r="I23" s="21">
        <v>4272.3500000000004</v>
      </c>
      <c r="J23" s="21">
        <v>2549.75</v>
      </c>
      <c r="K23" s="21">
        <v>2424.9499999999998</v>
      </c>
      <c r="L23" s="21">
        <v>4006.75</v>
      </c>
      <c r="M23" s="21">
        <v>4156.75</v>
      </c>
      <c r="N23" s="21">
        <v>1461</v>
      </c>
      <c r="O23" s="21">
        <v>1515.5</v>
      </c>
      <c r="P23" s="9">
        <v>0.93260352317129069</v>
      </c>
      <c r="Q23" s="10">
        <v>0.95105402490440227</v>
      </c>
      <c r="R23" s="9">
        <v>1.0374368253572097</v>
      </c>
      <c r="S23" s="10">
        <v>1.037303216974675</v>
      </c>
      <c r="T23" s="69">
        <v>945</v>
      </c>
      <c r="U23" s="70">
        <v>8.9196825396825403</v>
      </c>
      <c r="V23" s="70">
        <v>4.1697883597883596</v>
      </c>
      <c r="W23" s="70">
        <v>13.0894708994709</v>
      </c>
      <c r="Y23" s="22">
        <f t="shared" si="0"/>
        <v>0.98181940850570693</v>
      </c>
      <c r="Z23" s="18">
        <f t="shared" si="1"/>
        <v>12598.6</v>
      </c>
      <c r="AA23" s="18">
        <f t="shared" si="1"/>
        <v>12369.55</v>
      </c>
      <c r="AB23" s="20">
        <f t="shared" si="2"/>
        <v>-229.05000000000109</v>
      </c>
      <c r="AC23" s="15">
        <f t="shared" si="3"/>
        <v>-1.8180591494293102E-2</v>
      </c>
    </row>
    <row r="24" spans="1:29" x14ac:dyDescent="0.2">
      <c r="A24" s="7" t="s">
        <v>0</v>
      </c>
      <c r="B24" s="8" t="s">
        <v>35</v>
      </c>
      <c r="C24" s="25" t="s">
        <v>143</v>
      </c>
      <c r="D24" s="8" t="s">
        <v>18</v>
      </c>
      <c r="E24" s="8" t="s">
        <v>18</v>
      </c>
      <c r="F24" s="8" t="s">
        <v>64</v>
      </c>
      <c r="G24" s="8" t="s">
        <v>62</v>
      </c>
      <c r="H24" s="21">
        <v>1885.5</v>
      </c>
      <c r="I24" s="21">
        <v>1831.5</v>
      </c>
      <c r="J24" s="21">
        <v>345</v>
      </c>
      <c r="K24" s="21">
        <v>290.5</v>
      </c>
      <c r="L24" s="21">
        <v>1115.5</v>
      </c>
      <c r="M24" s="21">
        <v>1092.5</v>
      </c>
      <c r="N24" s="21">
        <v>276</v>
      </c>
      <c r="O24" s="21">
        <v>276</v>
      </c>
      <c r="P24" s="9">
        <v>0.97136038186157514</v>
      </c>
      <c r="Q24" s="10">
        <v>0.84202898550724636</v>
      </c>
      <c r="R24" s="9">
        <v>0.97938144329896903</v>
      </c>
      <c r="S24" s="10">
        <v>1</v>
      </c>
      <c r="T24" s="69">
        <v>529</v>
      </c>
      <c r="U24" s="70">
        <v>5.5274102079395089</v>
      </c>
      <c r="V24" s="70">
        <v>1.0708884688090736</v>
      </c>
      <c r="W24" s="70">
        <v>6.5982986767485823</v>
      </c>
      <c r="Y24" s="22">
        <f t="shared" si="0"/>
        <v>0.96369409166206521</v>
      </c>
      <c r="Z24" s="18">
        <f t="shared" si="1"/>
        <v>3622</v>
      </c>
      <c r="AA24" s="18">
        <f t="shared" si="1"/>
        <v>3490.5</v>
      </c>
      <c r="AB24" s="20">
        <f t="shared" si="2"/>
        <v>-131.5</v>
      </c>
      <c r="AC24" s="15">
        <f t="shared" si="3"/>
        <v>-3.6305908337934845E-2</v>
      </c>
    </row>
    <row r="25" spans="1:29" x14ac:dyDescent="0.2">
      <c r="A25" s="7" t="s">
        <v>0</v>
      </c>
      <c r="B25" s="8" t="s">
        <v>36</v>
      </c>
      <c r="C25" s="25" t="s">
        <v>144</v>
      </c>
      <c r="D25" s="8" t="s">
        <v>1</v>
      </c>
      <c r="E25" s="8" t="s">
        <v>1</v>
      </c>
      <c r="F25" s="8" t="s">
        <v>62</v>
      </c>
      <c r="G25" s="8" t="s">
        <v>71</v>
      </c>
      <c r="H25" s="21">
        <v>1430</v>
      </c>
      <c r="I25" s="21">
        <v>1371.5</v>
      </c>
      <c r="J25" s="21">
        <v>703.5</v>
      </c>
      <c r="K25" s="21">
        <v>632.5</v>
      </c>
      <c r="L25" s="21">
        <v>1084.5</v>
      </c>
      <c r="M25" s="21">
        <v>1084.5</v>
      </c>
      <c r="N25" s="21">
        <v>357.5</v>
      </c>
      <c r="O25" s="21">
        <v>300</v>
      </c>
      <c r="P25" s="9">
        <v>0.95909090909090911</v>
      </c>
      <c r="Q25" s="10">
        <v>0.89907604832977972</v>
      </c>
      <c r="R25" s="9">
        <v>1</v>
      </c>
      <c r="S25" s="10">
        <v>0.83916083916083917</v>
      </c>
      <c r="T25" s="69">
        <v>463</v>
      </c>
      <c r="U25" s="70">
        <v>5.3045356371490282</v>
      </c>
      <c r="V25" s="70">
        <v>2.014038876889849</v>
      </c>
      <c r="W25" s="70">
        <v>7.3185745140388772</v>
      </c>
      <c r="Y25" s="22">
        <f t="shared" si="0"/>
        <v>0.94769962243042927</v>
      </c>
      <c r="Z25" s="18">
        <f t="shared" si="1"/>
        <v>3575.5</v>
      </c>
      <c r="AA25" s="18">
        <f t="shared" si="1"/>
        <v>3388.5</v>
      </c>
      <c r="AB25" s="20">
        <f t="shared" si="2"/>
        <v>-187</v>
      </c>
      <c r="AC25" s="15">
        <f t="shared" si="3"/>
        <v>-5.2300377569570691E-2</v>
      </c>
    </row>
    <row r="26" spans="1:29" x14ac:dyDescent="0.2">
      <c r="A26" s="7" t="s">
        <v>0</v>
      </c>
      <c r="B26" s="8" t="s">
        <v>36</v>
      </c>
      <c r="C26" s="25" t="s">
        <v>145</v>
      </c>
      <c r="D26" s="8" t="s">
        <v>19</v>
      </c>
      <c r="E26" s="8" t="s">
        <v>19</v>
      </c>
      <c r="F26" s="8" t="s">
        <v>70</v>
      </c>
      <c r="G26" s="8" t="s">
        <v>81</v>
      </c>
      <c r="H26" s="21">
        <v>2252</v>
      </c>
      <c r="I26" s="21">
        <v>2218.1</v>
      </c>
      <c r="J26" s="21">
        <v>1276.5</v>
      </c>
      <c r="K26" s="21">
        <v>2213.1999999999998</v>
      </c>
      <c r="L26" s="21">
        <v>1450</v>
      </c>
      <c r="M26" s="21">
        <v>1517.5</v>
      </c>
      <c r="N26" s="21">
        <v>1355.5</v>
      </c>
      <c r="O26" s="21">
        <v>2092</v>
      </c>
      <c r="P26" s="9">
        <v>0.98494671403197154</v>
      </c>
      <c r="Q26" s="10">
        <v>1.7338033685859771</v>
      </c>
      <c r="R26" s="9">
        <v>1.046551724137931</v>
      </c>
      <c r="S26" s="10">
        <v>1.5433419402434525</v>
      </c>
      <c r="T26" s="69">
        <v>811</v>
      </c>
      <c r="U26" s="70">
        <v>4.60616522811344</v>
      </c>
      <c r="V26" s="70">
        <v>5.3085080147965469</v>
      </c>
      <c r="W26" s="70">
        <v>9.9146732429099877</v>
      </c>
      <c r="Y26" s="22">
        <f t="shared" si="0"/>
        <v>1.2694663719608461</v>
      </c>
      <c r="Z26" s="18">
        <f t="shared" si="1"/>
        <v>6334</v>
      </c>
      <c r="AA26" s="18">
        <f t="shared" si="1"/>
        <v>8040.7999999999993</v>
      </c>
      <c r="AB26" s="20">
        <f t="shared" si="2"/>
        <v>1706.7999999999993</v>
      </c>
      <c r="AC26" s="15">
        <f t="shared" si="3"/>
        <v>0.26946637196084611</v>
      </c>
    </row>
    <row r="27" spans="1:29" x14ac:dyDescent="0.2">
      <c r="A27" s="7" t="s">
        <v>0</v>
      </c>
      <c r="B27" s="8" t="s">
        <v>36</v>
      </c>
      <c r="C27" s="25" t="s">
        <v>146</v>
      </c>
      <c r="D27" s="8" t="s">
        <v>20</v>
      </c>
      <c r="E27" s="8" t="s">
        <v>20</v>
      </c>
      <c r="F27" s="8" t="s">
        <v>81</v>
      </c>
      <c r="G27" s="8" t="s">
        <v>0</v>
      </c>
      <c r="H27" s="21">
        <v>1766.5</v>
      </c>
      <c r="I27" s="21">
        <v>1662.4</v>
      </c>
      <c r="J27" s="21">
        <v>1081.5</v>
      </c>
      <c r="K27" s="21">
        <v>1393.8</v>
      </c>
      <c r="L27" s="21">
        <v>1375</v>
      </c>
      <c r="M27" s="21">
        <v>1309</v>
      </c>
      <c r="N27" s="21">
        <v>733</v>
      </c>
      <c r="O27" s="21">
        <v>971</v>
      </c>
      <c r="P27" s="9">
        <v>0.94106991225587322</v>
      </c>
      <c r="Q27" s="10">
        <v>1.28876560332871</v>
      </c>
      <c r="R27" s="9">
        <v>0.95199999999999996</v>
      </c>
      <c r="S27" s="10">
        <v>1.324693042291951</v>
      </c>
      <c r="T27" s="69">
        <v>605</v>
      </c>
      <c r="U27" s="70">
        <v>4.9114049586776858</v>
      </c>
      <c r="V27" s="70">
        <v>3.9087603305785126</v>
      </c>
      <c r="W27" s="70">
        <v>8.8201652892561988</v>
      </c>
      <c r="Y27" s="22">
        <f t="shared" si="0"/>
        <v>1.0767150928167877</v>
      </c>
      <c r="Z27" s="18">
        <f t="shared" si="1"/>
        <v>4956</v>
      </c>
      <c r="AA27" s="18">
        <f t="shared" si="1"/>
        <v>5336.2</v>
      </c>
      <c r="AB27" s="20">
        <f t="shared" si="2"/>
        <v>380.19999999999982</v>
      </c>
      <c r="AC27" s="15">
        <f t="shared" si="3"/>
        <v>7.6715092816787692E-2</v>
      </c>
    </row>
    <row r="28" spans="1:29" x14ac:dyDescent="0.2">
      <c r="A28" s="7" t="s">
        <v>0</v>
      </c>
      <c r="B28" s="8" t="s">
        <v>36</v>
      </c>
      <c r="C28" s="25" t="s">
        <v>147</v>
      </c>
      <c r="D28" s="8" t="s">
        <v>21</v>
      </c>
      <c r="E28" s="8" t="s">
        <v>21</v>
      </c>
      <c r="F28" s="8" t="s">
        <v>70</v>
      </c>
      <c r="G28" s="8" t="s">
        <v>81</v>
      </c>
      <c r="H28" s="21">
        <v>2139</v>
      </c>
      <c r="I28" s="21">
        <v>2063.5</v>
      </c>
      <c r="J28" s="21">
        <v>1092.5</v>
      </c>
      <c r="K28" s="21">
        <v>1438</v>
      </c>
      <c r="L28" s="21">
        <v>1426</v>
      </c>
      <c r="M28" s="21">
        <v>1433</v>
      </c>
      <c r="N28" s="21">
        <v>713</v>
      </c>
      <c r="O28" s="21">
        <v>1012</v>
      </c>
      <c r="P28" s="9">
        <v>0.9647031323048153</v>
      </c>
      <c r="Q28" s="10">
        <v>1.3162471395881006</v>
      </c>
      <c r="R28" s="9">
        <v>1.0049088359046283</v>
      </c>
      <c r="S28" s="10">
        <v>1.4193548387096775</v>
      </c>
      <c r="T28" s="69">
        <v>812</v>
      </c>
      <c r="U28" s="70">
        <v>4.306034482758621</v>
      </c>
      <c r="V28" s="70">
        <v>3.0172413793103448</v>
      </c>
      <c r="W28" s="70">
        <v>7.3232758620689662</v>
      </c>
      <c r="Y28" s="22">
        <f t="shared" si="0"/>
        <v>1.107252583558328</v>
      </c>
      <c r="Z28" s="18">
        <f t="shared" si="1"/>
        <v>5370.5</v>
      </c>
      <c r="AA28" s="18">
        <f t="shared" si="1"/>
        <v>5946.5</v>
      </c>
      <c r="AB28" s="20">
        <f t="shared" si="2"/>
        <v>576</v>
      </c>
      <c r="AC28" s="15">
        <f t="shared" si="3"/>
        <v>0.1072525835583279</v>
      </c>
    </row>
    <row r="29" spans="1:29" x14ac:dyDescent="0.2">
      <c r="A29" s="7" t="s">
        <v>0</v>
      </c>
      <c r="B29" s="8" t="s">
        <v>36</v>
      </c>
      <c r="C29" s="25" t="s">
        <v>148</v>
      </c>
      <c r="D29" s="8" t="s">
        <v>41</v>
      </c>
      <c r="E29" s="8" t="s">
        <v>41</v>
      </c>
      <c r="F29" s="8" t="s">
        <v>53</v>
      </c>
      <c r="G29" s="8" t="s">
        <v>103</v>
      </c>
      <c r="H29" s="21">
        <v>1069.5</v>
      </c>
      <c r="I29" s="21">
        <v>1069.5</v>
      </c>
      <c r="J29" s="21">
        <v>391</v>
      </c>
      <c r="K29" s="21">
        <v>333.5</v>
      </c>
      <c r="L29" s="21">
        <v>1069.5</v>
      </c>
      <c r="M29" s="21">
        <v>1035</v>
      </c>
      <c r="N29" s="21">
        <v>356.5</v>
      </c>
      <c r="O29" s="21">
        <v>356.5</v>
      </c>
      <c r="P29" s="9">
        <v>1</v>
      </c>
      <c r="Q29" s="10">
        <v>0.8529411764705882</v>
      </c>
      <c r="R29" s="9">
        <v>0.967741935483871</v>
      </c>
      <c r="S29" s="10">
        <v>1</v>
      </c>
      <c r="T29" s="69">
        <v>521</v>
      </c>
      <c r="U29" s="70">
        <v>4.0393474088291743</v>
      </c>
      <c r="V29" s="70">
        <v>1.3243761996161227</v>
      </c>
      <c r="W29" s="70">
        <v>5.3637236084452971</v>
      </c>
      <c r="Y29" s="22">
        <f t="shared" si="0"/>
        <v>0.96812749003984067</v>
      </c>
      <c r="Z29" s="18">
        <f t="shared" si="1"/>
        <v>2886.5</v>
      </c>
      <c r="AA29" s="18">
        <f t="shared" si="1"/>
        <v>2794.5</v>
      </c>
      <c r="AB29" s="20">
        <f t="shared" si="2"/>
        <v>-92</v>
      </c>
      <c r="AC29" s="15">
        <f t="shared" si="3"/>
        <v>-3.1872509960159362E-2</v>
      </c>
    </row>
    <row r="30" spans="1:29" x14ac:dyDescent="0.2">
      <c r="A30" s="7" t="s">
        <v>0</v>
      </c>
      <c r="B30" s="8" t="s">
        <v>36</v>
      </c>
      <c r="C30" s="25"/>
      <c r="D30" s="8" t="s">
        <v>34</v>
      </c>
      <c r="E30" s="8" t="s">
        <v>34</v>
      </c>
      <c r="F30" s="8" t="s">
        <v>65</v>
      </c>
      <c r="G30" s="8" t="s">
        <v>67</v>
      </c>
      <c r="H30" s="21">
        <v>3475</v>
      </c>
      <c r="I30" s="21">
        <v>3350</v>
      </c>
      <c r="J30" s="21">
        <v>0</v>
      </c>
      <c r="K30" s="21">
        <v>113.5</v>
      </c>
      <c r="L30" s="21">
        <v>1787.5</v>
      </c>
      <c r="M30" s="21">
        <v>1837.5</v>
      </c>
      <c r="N30" s="21">
        <v>0</v>
      </c>
      <c r="O30" s="21">
        <v>0</v>
      </c>
      <c r="P30" s="9">
        <v>0.96402877697841727</v>
      </c>
      <c r="Q30" s="10" t="s">
        <v>0</v>
      </c>
      <c r="R30" s="9">
        <v>1.0279720279720279</v>
      </c>
      <c r="S30" s="10" t="s">
        <v>0</v>
      </c>
      <c r="T30" s="69">
        <v>364</v>
      </c>
      <c r="U30" s="70">
        <v>14.251373626373626</v>
      </c>
      <c r="V30" s="70">
        <v>0.31181318681318682</v>
      </c>
      <c r="W30" s="70">
        <v>14.563186813186812</v>
      </c>
      <c r="Y30" s="22">
        <f t="shared" si="0"/>
        <v>1.0073159144893111</v>
      </c>
      <c r="Z30" s="18">
        <f t="shared" si="1"/>
        <v>5262.5</v>
      </c>
      <c r="AA30" s="18">
        <f t="shared" si="1"/>
        <v>5301</v>
      </c>
      <c r="AB30" s="20">
        <f t="shared" si="2"/>
        <v>38.5</v>
      </c>
      <c r="AC30" s="15">
        <f t="shared" si="3"/>
        <v>7.3159144893111643E-3</v>
      </c>
    </row>
    <row r="31" spans="1:29" x14ac:dyDescent="0.2">
      <c r="A31" s="7" t="s">
        <v>0</v>
      </c>
      <c r="B31" s="8" t="s">
        <v>36</v>
      </c>
      <c r="C31" s="25" t="s">
        <v>149</v>
      </c>
      <c r="D31" s="8" t="s">
        <v>22</v>
      </c>
      <c r="E31" s="8" t="s">
        <v>22</v>
      </c>
      <c r="F31" s="8" t="s">
        <v>74</v>
      </c>
      <c r="G31" s="8" t="s">
        <v>68</v>
      </c>
      <c r="H31" s="21">
        <v>2362.75</v>
      </c>
      <c r="I31" s="21">
        <v>2324.25</v>
      </c>
      <c r="J31" s="21">
        <v>870.5</v>
      </c>
      <c r="K31" s="21">
        <v>540</v>
      </c>
      <c r="L31" s="21">
        <v>1426</v>
      </c>
      <c r="M31" s="21">
        <v>1426</v>
      </c>
      <c r="N31" s="21">
        <v>11.5</v>
      </c>
      <c r="O31" s="21">
        <v>34.5</v>
      </c>
      <c r="P31" s="9">
        <v>0.98370542799703731</v>
      </c>
      <c r="Q31" s="10">
        <v>0.62033314187248711</v>
      </c>
      <c r="R31" s="9">
        <v>1</v>
      </c>
      <c r="S31" s="10">
        <v>3</v>
      </c>
      <c r="T31" s="69">
        <v>642</v>
      </c>
      <c r="U31" s="70">
        <v>5.8415109034267916</v>
      </c>
      <c r="V31" s="70">
        <v>0.89485981308411211</v>
      </c>
      <c r="W31" s="70">
        <v>6.7363707165109039</v>
      </c>
      <c r="Y31" s="22">
        <f t="shared" si="0"/>
        <v>0.92592196114114433</v>
      </c>
      <c r="Z31" s="18">
        <f t="shared" si="1"/>
        <v>4670.75</v>
      </c>
      <c r="AA31" s="18">
        <f t="shared" si="1"/>
        <v>4324.75</v>
      </c>
      <c r="AB31" s="20">
        <f t="shared" si="2"/>
        <v>-346</v>
      </c>
      <c r="AC31" s="15">
        <f t="shared" si="3"/>
        <v>-7.4078038858855638E-2</v>
      </c>
    </row>
    <row r="32" spans="1:29" x14ac:dyDescent="0.2">
      <c r="A32" s="7" t="s">
        <v>0</v>
      </c>
      <c r="B32" s="8" t="s">
        <v>36</v>
      </c>
      <c r="C32" s="25" t="s">
        <v>150</v>
      </c>
      <c r="D32" s="8" t="s">
        <v>48</v>
      </c>
      <c r="E32" s="8" t="s">
        <v>48</v>
      </c>
      <c r="F32" s="8" t="s">
        <v>53</v>
      </c>
      <c r="G32" s="8" t="s">
        <v>103</v>
      </c>
      <c r="H32" s="21">
        <v>6417</v>
      </c>
      <c r="I32" s="21">
        <v>6428.5</v>
      </c>
      <c r="J32" s="21">
        <v>1334</v>
      </c>
      <c r="K32" s="21">
        <v>1288</v>
      </c>
      <c r="L32" s="21">
        <v>6417</v>
      </c>
      <c r="M32" s="21">
        <v>6387</v>
      </c>
      <c r="N32" s="21">
        <v>1426</v>
      </c>
      <c r="O32" s="21">
        <v>1279.4000000000001</v>
      </c>
      <c r="P32" s="9">
        <v>1.0017921146953406</v>
      </c>
      <c r="Q32" s="10">
        <v>0.96551724137931039</v>
      </c>
      <c r="R32" s="9">
        <v>0.99532491818606827</v>
      </c>
      <c r="S32" s="10">
        <v>0.89719495091164103</v>
      </c>
      <c r="T32" s="69">
        <v>603</v>
      </c>
      <c r="U32" s="70">
        <v>21.252902155887231</v>
      </c>
      <c r="V32" s="70">
        <v>4.2577114427860696</v>
      </c>
      <c r="W32" s="70">
        <v>25.510613598673302</v>
      </c>
      <c r="Y32" s="22">
        <f t="shared" si="0"/>
        <v>0.98646274208028728</v>
      </c>
      <c r="Z32" s="18">
        <f t="shared" si="1"/>
        <v>15594</v>
      </c>
      <c r="AA32" s="18">
        <f t="shared" si="1"/>
        <v>15382.9</v>
      </c>
      <c r="AB32" s="20">
        <f t="shared" si="2"/>
        <v>-211.10000000000036</v>
      </c>
      <c r="AC32" s="15">
        <f t="shared" si="3"/>
        <v>-1.3537257919712734E-2</v>
      </c>
    </row>
    <row r="33" spans="1:29" x14ac:dyDescent="0.2">
      <c r="A33" s="7" t="s">
        <v>0</v>
      </c>
      <c r="B33" s="8" t="s">
        <v>36</v>
      </c>
      <c r="C33" s="25" t="s">
        <v>151</v>
      </c>
      <c r="D33" s="8" t="s">
        <v>5</v>
      </c>
      <c r="E33" s="8" t="s">
        <v>5</v>
      </c>
      <c r="F33" s="8" t="s">
        <v>74</v>
      </c>
      <c r="G33" s="8" t="s">
        <v>0</v>
      </c>
      <c r="H33" s="21">
        <v>1243</v>
      </c>
      <c r="I33" s="21">
        <v>1246</v>
      </c>
      <c r="J33" s="21">
        <v>185</v>
      </c>
      <c r="K33" s="21">
        <v>115</v>
      </c>
      <c r="L33" s="21">
        <v>1307.4000000000001</v>
      </c>
      <c r="M33" s="21">
        <v>1191.5</v>
      </c>
      <c r="N33" s="21">
        <v>126.5</v>
      </c>
      <c r="O33" s="21">
        <v>208</v>
      </c>
      <c r="P33" s="9">
        <v>1.002413515687852</v>
      </c>
      <c r="Q33" s="10">
        <v>0.6216216216216216</v>
      </c>
      <c r="R33" s="9">
        <v>0.91135077252562335</v>
      </c>
      <c r="S33" s="10">
        <v>1.6442687747035574</v>
      </c>
      <c r="T33" s="69">
        <v>136</v>
      </c>
      <c r="U33" s="70">
        <v>17.922794117647058</v>
      </c>
      <c r="V33" s="70">
        <v>2.375</v>
      </c>
      <c r="W33" s="70">
        <v>20.297794117647058</v>
      </c>
      <c r="Y33" s="22">
        <f t="shared" si="0"/>
        <v>0.96456899262727558</v>
      </c>
      <c r="Z33" s="18">
        <f t="shared" si="1"/>
        <v>2861.9</v>
      </c>
      <c r="AA33" s="18">
        <f t="shared" si="1"/>
        <v>2760.5</v>
      </c>
      <c r="AB33" s="20">
        <f t="shared" si="2"/>
        <v>-101.40000000000009</v>
      </c>
      <c r="AC33" s="15">
        <f t="shared" si="3"/>
        <v>-3.5431007372724442E-2</v>
      </c>
    </row>
    <row r="34" spans="1:29" x14ac:dyDescent="0.2">
      <c r="A34" s="7" t="s">
        <v>0</v>
      </c>
      <c r="B34" s="8" t="s">
        <v>36</v>
      </c>
      <c r="C34" s="25" t="s">
        <v>152</v>
      </c>
      <c r="D34" s="8" t="s">
        <v>23</v>
      </c>
      <c r="E34" s="8" t="s">
        <v>23</v>
      </c>
      <c r="F34" s="8" t="s">
        <v>68</v>
      </c>
      <c r="G34" s="8" t="s">
        <v>74</v>
      </c>
      <c r="H34" s="21">
        <v>1812.7</v>
      </c>
      <c r="I34" s="21">
        <v>1801</v>
      </c>
      <c r="J34" s="21">
        <v>420</v>
      </c>
      <c r="K34" s="21">
        <v>490</v>
      </c>
      <c r="L34" s="21">
        <v>1087</v>
      </c>
      <c r="M34" s="21">
        <v>1144.5</v>
      </c>
      <c r="N34" s="21">
        <v>425.5</v>
      </c>
      <c r="O34" s="21">
        <v>634.5</v>
      </c>
      <c r="P34" s="9">
        <v>0.99354553980250448</v>
      </c>
      <c r="Q34" s="10">
        <v>1.1666666666666667</v>
      </c>
      <c r="R34" s="9">
        <v>1.0528978840846366</v>
      </c>
      <c r="S34" s="10">
        <v>1.4911868390129259</v>
      </c>
      <c r="T34" s="69">
        <v>717</v>
      </c>
      <c r="U34" s="70">
        <v>4.1080892608089261</v>
      </c>
      <c r="V34" s="70">
        <v>1.5683403068340307</v>
      </c>
      <c r="W34" s="70">
        <v>5.6764295676429573</v>
      </c>
      <c r="Y34" s="22">
        <f t="shared" si="0"/>
        <v>1.0867243404891596</v>
      </c>
      <c r="Z34" s="18">
        <f t="shared" si="1"/>
        <v>3745.2</v>
      </c>
      <c r="AA34" s="18">
        <f t="shared" si="1"/>
        <v>4070</v>
      </c>
      <c r="AB34" s="20">
        <f t="shared" si="2"/>
        <v>324.80000000000018</v>
      </c>
      <c r="AC34" s="15">
        <f t="shared" si="3"/>
        <v>8.6724340489159515E-2</v>
      </c>
    </row>
    <row r="35" spans="1:29" x14ac:dyDescent="0.2">
      <c r="A35" s="7"/>
      <c r="B35" s="8" t="s">
        <v>36</v>
      </c>
      <c r="C35" s="25" t="s">
        <v>153</v>
      </c>
      <c r="D35" s="77" t="s">
        <v>23</v>
      </c>
      <c r="E35" s="77" t="s">
        <v>123</v>
      </c>
      <c r="F35" s="8"/>
      <c r="G35" s="8"/>
      <c r="H35" s="21">
        <v>2312.5</v>
      </c>
      <c r="I35" s="21">
        <v>2200</v>
      </c>
      <c r="J35" s="21">
        <v>285.5</v>
      </c>
      <c r="K35" s="21">
        <v>298</v>
      </c>
      <c r="L35" s="21">
        <v>2275</v>
      </c>
      <c r="M35" s="21">
        <v>2955</v>
      </c>
      <c r="N35" s="21">
        <v>237.5</v>
      </c>
      <c r="O35" s="21">
        <v>237.5</v>
      </c>
      <c r="P35" s="9">
        <v>0.9513513513513514</v>
      </c>
      <c r="Q35" s="10">
        <v>1.0437828371278459</v>
      </c>
      <c r="R35" s="9">
        <v>1.2989010989010989</v>
      </c>
      <c r="S35" s="10">
        <v>1</v>
      </c>
      <c r="T35" s="69">
        <v>297</v>
      </c>
      <c r="U35" s="70">
        <v>17.356902356902356</v>
      </c>
      <c r="V35" s="70">
        <v>1.803030303030303</v>
      </c>
      <c r="W35" s="70">
        <v>19.159932659932661</v>
      </c>
      <c r="Y35" s="22">
        <f t="shared" ref="Y35:Y39" si="4">(I35+K35+M35+O35)/(H35+J35+L35+N35)</f>
        <v>1.1134918305449564</v>
      </c>
      <c r="Z35" s="18">
        <f t="shared" ref="Z35:Z39" si="5">H35+J35+L35+N35</f>
        <v>5110.5</v>
      </c>
      <c r="AA35" s="18">
        <f t="shared" ref="AA35:AA39" si="6">I35+K35+M35+O35</f>
        <v>5690.5</v>
      </c>
      <c r="AB35" s="20">
        <f t="shared" ref="AB35:AB39" si="7">AA35-Z35</f>
        <v>580</v>
      </c>
      <c r="AC35" s="15">
        <f t="shared" ref="AC35:AC39" si="8">AB35/Z35</f>
        <v>0.11349183054495646</v>
      </c>
    </row>
    <row r="36" spans="1:29" x14ac:dyDescent="0.2">
      <c r="A36" s="7" t="s">
        <v>0</v>
      </c>
      <c r="B36" s="8" t="s">
        <v>36</v>
      </c>
      <c r="C36" s="25" t="s">
        <v>154</v>
      </c>
      <c r="D36" s="8" t="s">
        <v>24</v>
      </c>
      <c r="E36" s="8" t="s">
        <v>24</v>
      </c>
      <c r="F36" s="8" t="s">
        <v>64</v>
      </c>
      <c r="G36" s="8" t="s">
        <v>62</v>
      </c>
      <c r="H36" s="21">
        <v>2139</v>
      </c>
      <c r="I36" s="21">
        <v>1979.15</v>
      </c>
      <c r="J36" s="21">
        <v>1035</v>
      </c>
      <c r="K36" s="21">
        <v>851</v>
      </c>
      <c r="L36" s="21">
        <v>1406</v>
      </c>
      <c r="M36" s="21">
        <v>1406</v>
      </c>
      <c r="N36" s="21">
        <v>713</v>
      </c>
      <c r="O36" s="21">
        <v>678.5</v>
      </c>
      <c r="P36" s="9">
        <v>0.9252688172043011</v>
      </c>
      <c r="Q36" s="10">
        <v>0.82222222222222219</v>
      </c>
      <c r="R36" s="9">
        <v>1</v>
      </c>
      <c r="S36" s="10">
        <v>0.95161290322580649</v>
      </c>
      <c r="T36" s="69">
        <v>696</v>
      </c>
      <c r="U36" s="70">
        <v>4.8637212643678165</v>
      </c>
      <c r="V36" s="70">
        <v>2.1975574712643677</v>
      </c>
      <c r="W36" s="70">
        <v>7.0612787356321842</v>
      </c>
      <c r="Y36" s="22">
        <f t="shared" si="4"/>
        <v>0.92851879841299823</v>
      </c>
      <c r="Z36" s="18">
        <f t="shared" si="5"/>
        <v>5293</v>
      </c>
      <c r="AA36" s="18">
        <f t="shared" si="6"/>
        <v>4914.6499999999996</v>
      </c>
      <c r="AB36" s="20">
        <f t="shared" si="7"/>
        <v>-378.35000000000036</v>
      </c>
      <c r="AC36" s="15">
        <f t="shared" si="8"/>
        <v>-7.1481201587001775E-2</v>
      </c>
    </row>
    <row r="37" spans="1:29" x14ac:dyDescent="0.2">
      <c r="A37" s="7" t="s">
        <v>0</v>
      </c>
      <c r="B37" s="8" t="s">
        <v>36</v>
      </c>
      <c r="C37" s="25" t="s">
        <v>155</v>
      </c>
      <c r="D37" s="8" t="s">
        <v>42</v>
      </c>
      <c r="E37" s="8" t="s">
        <v>42</v>
      </c>
      <c r="F37" s="8" t="s">
        <v>62</v>
      </c>
      <c r="G37" s="8" t="s">
        <v>0</v>
      </c>
      <c r="H37" s="21">
        <v>4608</v>
      </c>
      <c r="I37" s="21">
        <v>3918.5</v>
      </c>
      <c r="J37" s="21">
        <v>1460.5</v>
      </c>
      <c r="K37" s="21">
        <v>1372.5</v>
      </c>
      <c r="L37" s="21">
        <v>3264.5</v>
      </c>
      <c r="M37" s="21">
        <v>3120</v>
      </c>
      <c r="N37" s="21">
        <v>851</v>
      </c>
      <c r="O37" s="21">
        <v>966</v>
      </c>
      <c r="P37" s="9">
        <v>0.85036892361111116</v>
      </c>
      <c r="Q37" s="10">
        <v>0.93974666210201985</v>
      </c>
      <c r="R37" s="9">
        <v>0.95573594731199263</v>
      </c>
      <c r="S37" s="10">
        <v>1.1351351351351351</v>
      </c>
      <c r="T37" s="69">
        <v>1510</v>
      </c>
      <c r="U37" s="70">
        <v>4.661258278145695</v>
      </c>
      <c r="V37" s="70">
        <v>1.5486754966887417</v>
      </c>
      <c r="W37" s="70">
        <v>6.209933774834437</v>
      </c>
      <c r="Y37" s="22">
        <f t="shared" si="4"/>
        <v>0.92075805184603299</v>
      </c>
      <c r="Z37" s="18">
        <f t="shared" si="5"/>
        <v>10184</v>
      </c>
      <c r="AA37" s="18">
        <f t="shared" si="6"/>
        <v>9377</v>
      </c>
      <c r="AB37" s="20">
        <f t="shared" si="7"/>
        <v>-807</v>
      </c>
      <c r="AC37" s="15">
        <f t="shared" si="8"/>
        <v>-7.9241948153967012E-2</v>
      </c>
    </row>
    <row r="38" spans="1:29" x14ac:dyDescent="0.2">
      <c r="A38" s="7"/>
      <c r="B38" s="8" t="s">
        <v>36</v>
      </c>
      <c r="C38" s="25" t="s">
        <v>156</v>
      </c>
      <c r="D38" s="77" t="s">
        <v>42</v>
      </c>
      <c r="E38" s="77" t="s">
        <v>124</v>
      </c>
      <c r="F38" s="8"/>
      <c r="G38" s="8"/>
      <c r="H38" s="21">
        <v>1162.5</v>
      </c>
      <c r="I38" s="21">
        <v>1162.5</v>
      </c>
      <c r="J38" s="21">
        <v>162.5</v>
      </c>
      <c r="K38" s="21">
        <v>165.5</v>
      </c>
      <c r="L38" s="21">
        <v>1162.5</v>
      </c>
      <c r="M38" s="21">
        <v>1162.5</v>
      </c>
      <c r="N38" s="21">
        <v>87.5</v>
      </c>
      <c r="O38" s="21">
        <v>87.5</v>
      </c>
      <c r="P38" s="9">
        <v>1</v>
      </c>
      <c r="Q38" s="10">
        <v>1.0184615384615385</v>
      </c>
      <c r="R38" s="9">
        <v>1</v>
      </c>
      <c r="S38" s="10">
        <v>1</v>
      </c>
      <c r="T38" s="69">
        <v>110</v>
      </c>
      <c r="U38" s="70">
        <v>21.136363636363637</v>
      </c>
      <c r="V38" s="70">
        <v>2.2999999999999998</v>
      </c>
      <c r="W38" s="70">
        <v>23.436363636363637</v>
      </c>
      <c r="Y38" s="22">
        <f t="shared" si="4"/>
        <v>1.0011650485436894</v>
      </c>
      <c r="Z38" s="18">
        <f t="shared" si="5"/>
        <v>2575</v>
      </c>
      <c r="AA38" s="18">
        <f t="shared" si="6"/>
        <v>2578</v>
      </c>
      <c r="AB38" s="20">
        <f t="shared" si="7"/>
        <v>3</v>
      </c>
      <c r="AC38" s="15">
        <f t="shared" si="8"/>
        <v>1.1650485436893205E-3</v>
      </c>
    </row>
    <row r="39" spans="1:29" x14ac:dyDescent="0.2">
      <c r="A39" s="7" t="s">
        <v>0</v>
      </c>
      <c r="B39" s="8" t="s">
        <v>36</v>
      </c>
      <c r="C39" s="25" t="s">
        <v>157</v>
      </c>
      <c r="D39" s="8" t="s">
        <v>25</v>
      </c>
      <c r="E39" s="8" t="s">
        <v>25</v>
      </c>
      <c r="F39" s="8" t="s">
        <v>82</v>
      </c>
      <c r="G39" s="8" t="s">
        <v>0</v>
      </c>
      <c r="H39" s="21">
        <v>2068</v>
      </c>
      <c r="I39" s="21">
        <v>1960.5</v>
      </c>
      <c r="J39" s="21">
        <v>379</v>
      </c>
      <c r="K39" s="21">
        <v>421.5</v>
      </c>
      <c r="L39" s="21">
        <v>1276.5</v>
      </c>
      <c r="M39" s="21">
        <v>1265</v>
      </c>
      <c r="N39" s="21">
        <v>195</v>
      </c>
      <c r="O39" s="21">
        <v>137.5</v>
      </c>
      <c r="P39" s="9">
        <v>0.94801740812379109</v>
      </c>
      <c r="Q39" s="10">
        <v>1.1121372031662269</v>
      </c>
      <c r="R39" s="9">
        <v>0.99099099099099097</v>
      </c>
      <c r="S39" s="10">
        <v>0.70512820512820518</v>
      </c>
      <c r="T39" s="69">
        <v>576</v>
      </c>
      <c r="U39" s="70">
        <v>5.5998263888888893</v>
      </c>
      <c r="V39" s="70">
        <v>0.97048611111111116</v>
      </c>
      <c r="W39" s="70">
        <v>6.5703125</v>
      </c>
      <c r="Y39" s="22">
        <f t="shared" si="4"/>
        <v>0.9658032410361107</v>
      </c>
      <c r="Z39" s="18">
        <f t="shared" si="5"/>
        <v>3918.5</v>
      </c>
      <c r="AA39" s="18">
        <f t="shared" si="6"/>
        <v>3784.5</v>
      </c>
      <c r="AB39" s="20">
        <f t="shared" si="7"/>
        <v>-134</v>
      </c>
      <c r="AC39" s="15">
        <f t="shared" si="8"/>
        <v>-3.419675896388924E-2</v>
      </c>
    </row>
    <row r="40" spans="1:29" x14ac:dyDescent="0.2">
      <c r="A40" s="7" t="s">
        <v>0</v>
      </c>
      <c r="B40" s="8" t="s">
        <v>36</v>
      </c>
      <c r="C40" s="25" t="s">
        <v>158</v>
      </c>
      <c r="D40" s="8" t="s">
        <v>26</v>
      </c>
      <c r="E40" s="8" t="s">
        <v>26</v>
      </c>
      <c r="F40" s="8" t="s">
        <v>81</v>
      </c>
      <c r="G40" s="8" t="s">
        <v>70</v>
      </c>
      <c r="H40" s="21">
        <v>2139</v>
      </c>
      <c r="I40" s="21">
        <v>1989.5</v>
      </c>
      <c r="J40" s="21">
        <v>1069.5</v>
      </c>
      <c r="K40" s="21">
        <v>1749</v>
      </c>
      <c r="L40" s="21">
        <v>1403</v>
      </c>
      <c r="M40" s="21">
        <v>1506.5</v>
      </c>
      <c r="N40" s="21">
        <v>713</v>
      </c>
      <c r="O40" s="21">
        <v>1311</v>
      </c>
      <c r="P40" s="9">
        <v>0.93010752688172038</v>
      </c>
      <c r="Q40" s="10">
        <v>1.6353436185133239</v>
      </c>
      <c r="R40" s="9">
        <v>1.0737704918032787</v>
      </c>
      <c r="S40" s="10">
        <v>1.8387096774193548</v>
      </c>
      <c r="T40" s="69">
        <v>818</v>
      </c>
      <c r="U40" s="70">
        <v>4.2738386308068463</v>
      </c>
      <c r="V40" s="70">
        <v>3.7408312958435208</v>
      </c>
      <c r="W40" s="70">
        <v>8.0146699266503667</v>
      </c>
      <c r="Y40" s="22">
        <f t="shared" si="0"/>
        <v>1.2312893229411213</v>
      </c>
      <c r="Z40" s="18">
        <f t="shared" si="1"/>
        <v>5324.5</v>
      </c>
      <c r="AA40" s="18">
        <f t="shared" si="1"/>
        <v>6556</v>
      </c>
      <c r="AB40" s="20">
        <f t="shared" si="2"/>
        <v>1231.5</v>
      </c>
      <c r="AC40" s="15">
        <f t="shared" si="3"/>
        <v>0.23128932294112123</v>
      </c>
    </row>
    <row r="41" spans="1:29" x14ac:dyDescent="0.2">
      <c r="A41" s="7" t="s">
        <v>0</v>
      </c>
      <c r="B41" s="8" t="s">
        <v>36</v>
      </c>
      <c r="C41" s="25" t="s">
        <v>159</v>
      </c>
      <c r="D41" s="8" t="s">
        <v>27</v>
      </c>
      <c r="E41" s="8" t="s">
        <v>27</v>
      </c>
      <c r="F41" s="8" t="s">
        <v>70</v>
      </c>
      <c r="G41" s="8" t="s">
        <v>75</v>
      </c>
      <c r="H41" s="21">
        <v>1530</v>
      </c>
      <c r="I41" s="21">
        <v>1563</v>
      </c>
      <c r="J41" s="21">
        <v>840</v>
      </c>
      <c r="K41" s="21">
        <v>1187</v>
      </c>
      <c r="L41" s="21">
        <v>990</v>
      </c>
      <c r="M41" s="21">
        <v>1045</v>
      </c>
      <c r="N41" s="21">
        <v>616</v>
      </c>
      <c r="O41" s="21">
        <v>836</v>
      </c>
      <c r="P41" s="9">
        <v>1.0215686274509803</v>
      </c>
      <c r="Q41" s="10">
        <v>1.4130952380952382</v>
      </c>
      <c r="R41" s="9">
        <v>1.0555555555555556</v>
      </c>
      <c r="S41" s="10">
        <v>1.3571428571428572</v>
      </c>
      <c r="T41" s="69">
        <v>463</v>
      </c>
      <c r="U41" s="70">
        <v>5.6328293736501083</v>
      </c>
      <c r="V41" s="70">
        <v>4.3693304535637152</v>
      </c>
      <c r="W41" s="70">
        <v>10.002159827213823</v>
      </c>
      <c r="Y41" s="22">
        <f t="shared" si="0"/>
        <v>1.1647384305835009</v>
      </c>
      <c r="Z41" s="18">
        <f t="shared" si="1"/>
        <v>3976</v>
      </c>
      <c r="AA41" s="18">
        <f t="shared" si="1"/>
        <v>4631</v>
      </c>
      <c r="AB41" s="20">
        <f t="shared" si="2"/>
        <v>655</v>
      </c>
      <c r="AC41" s="15">
        <f t="shared" si="3"/>
        <v>0.16473843058350102</v>
      </c>
    </row>
    <row r="42" spans="1:29" x14ac:dyDescent="0.2">
      <c r="A42" s="7" t="s">
        <v>0</v>
      </c>
      <c r="B42" s="8" t="s">
        <v>36</v>
      </c>
      <c r="C42" s="25" t="s">
        <v>160</v>
      </c>
      <c r="D42" s="8" t="s">
        <v>28</v>
      </c>
      <c r="E42" s="8" t="s">
        <v>28</v>
      </c>
      <c r="F42" s="8" t="s">
        <v>70</v>
      </c>
      <c r="G42" s="8" t="s">
        <v>71</v>
      </c>
      <c r="H42" s="21">
        <v>996</v>
      </c>
      <c r="I42" s="21">
        <v>1018.9</v>
      </c>
      <c r="J42" s="21">
        <v>11.5</v>
      </c>
      <c r="K42" s="21">
        <v>12.5</v>
      </c>
      <c r="L42" s="21">
        <v>675</v>
      </c>
      <c r="M42" s="21">
        <v>675</v>
      </c>
      <c r="N42" s="21">
        <v>92</v>
      </c>
      <c r="O42" s="21">
        <v>80.5</v>
      </c>
      <c r="P42" s="9">
        <v>1.0229919678714858</v>
      </c>
      <c r="Q42" s="10">
        <v>1.0869565217391304</v>
      </c>
      <c r="R42" s="9">
        <v>1</v>
      </c>
      <c r="S42" s="10">
        <v>0.875</v>
      </c>
      <c r="T42" s="69">
        <v>117</v>
      </c>
      <c r="U42" s="70">
        <v>14.477777777777778</v>
      </c>
      <c r="V42" s="70">
        <v>0.79487179487179482</v>
      </c>
      <c r="W42" s="70">
        <v>15.272649572649573</v>
      </c>
      <c r="Y42" s="22">
        <f t="shared" si="0"/>
        <v>1.0069878839109609</v>
      </c>
      <c r="Z42" s="18">
        <f t="shared" si="1"/>
        <v>1774.5</v>
      </c>
      <c r="AA42" s="18">
        <f t="shared" si="1"/>
        <v>1786.9</v>
      </c>
      <c r="AB42" s="20">
        <f t="shared" si="2"/>
        <v>12.400000000000091</v>
      </c>
      <c r="AC42" s="15">
        <f t="shared" si="3"/>
        <v>6.9878839109608851E-3</v>
      </c>
    </row>
    <row r="43" spans="1:29" x14ac:dyDescent="0.2">
      <c r="A43" s="7" t="s">
        <v>0</v>
      </c>
      <c r="B43" s="8" t="s">
        <v>36</v>
      </c>
      <c r="C43" s="25" t="s">
        <v>161</v>
      </c>
      <c r="D43" s="8" t="s">
        <v>2</v>
      </c>
      <c r="E43" s="8" t="s">
        <v>2</v>
      </c>
      <c r="F43" s="8" t="s">
        <v>76</v>
      </c>
      <c r="G43" s="8" t="s">
        <v>0</v>
      </c>
      <c r="H43" s="21">
        <v>3075</v>
      </c>
      <c r="I43" s="21">
        <v>2975</v>
      </c>
      <c r="J43" s="21">
        <v>225</v>
      </c>
      <c r="K43" s="21">
        <v>237.5</v>
      </c>
      <c r="L43" s="21">
        <v>2700</v>
      </c>
      <c r="M43" s="21">
        <v>2675</v>
      </c>
      <c r="N43" s="21">
        <v>187.5</v>
      </c>
      <c r="O43" s="21">
        <v>175</v>
      </c>
      <c r="P43" s="9">
        <v>0.96747967479674801</v>
      </c>
      <c r="Q43" s="10">
        <v>1.0555555555555556</v>
      </c>
      <c r="R43" s="9">
        <v>0.9907407407407407</v>
      </c>
      <c r="S43" s="10">
        <v>0.93333333333333335</v>
      </c>
      <c r="T43" s="69">
        <v>413</v>
      </c>
      <c r="U43" s="70">
        <v>13.680387409200968</v>
      </c>
      <c r="V43" s="70">
        <v>0.99878934624697335</v>
      </c>
      <c r="W43" s="70">
        <v>14.679176755447941</v>
      </c>
      <c r="Y43" s="22">
        <f t="shared" si="0"/>
        <v>0.97979797979797978</v>
      </c>
      <c r="Z43" s="18">
        <f t="shared" si="1"/>
        <v>6187.5</v>
      </c>
      <c r="AA43" s="18">
        <f t="shared" si="1"/>
        <v>6062.5</v>
      </c>
      <c r="AB43" s="20">
        <f t="shared" si="2"/>
        <v>-125</v>
      </c>
      <c r="AC43" s="15">
        <f t="shared" si="3"/>
        <v>-2.0202020202020204E-2</v>
      </c>
    </row>
    <row r="44" spans="1:29" x14ac:dyDescent="0.2">
      <c r="A44" s="7" t="s">
        <v>0</v>
      </c>
      <c r="B44" s="8" t="s">
        <v>36</v>
      </c>
      <c r="C44" s="25" t="s">
        <v>162</v>
      </c>
      <c r="D44" s="8" t="s">
        <v>37</v>
      </c>
      <c r="E44" s="8" t="s">
        <v>37</v>
      </c>
      <c r="F44" s="8" t="s">
        <v>62</v>
      </c>
      <c r="G44" s="8" t="s">
        <v>0</v>
      </c>
      <c r="H44" s="21">
        <v>1058</v>
      </c>
      <c r="I44" s="21">
        <v>1069.5</v>
      </c>
      <c r="J44" s="21">
        <v>368.5</v>
      </c>
      <c r="K44" s="21">
        <v>334</v>
      </c>
      <c r="L44" s="21">
        <v>715</v>
      </c>
      <c r="M44" s="21">
        <v>715</v>
      </c>
      <c r="N44" s="21">
        <v>357.5</v>
      </c>
      <c r="O44" s="21">
        <v>357.5</v>
      </c>
      <c r="P44" s="9">
        <v>1.0108695652173914</v>
      </c>
      <c r="Q44" s="10">
        <v>0.90637720488466755</v>
      </c>
      <c r="R44" s="9">
        <v>1</v>
      </c>
      <c r="S44" s="10">
        <v>1</v>
      </c>
      <c r="T44" s="69">
        <v>432</v>
      </c>
      <c r="U44" s="70">
        <v>4.1307870370370372</v>
      </c>
      <c r="V44" s="70">
        <v>1.6006944444444444</v>
      </c>
      <c r="W44" s="70">
        <v>5.7314814814814818</v>
      </c>
      <c r="Y44" s="22">
        <f t="shared" si="0"/>
        <v>0.99079631852741101</v>
      </c>
      <c r="Z44" s="18">
        <f t="shared" si="1"/>
        <v>2499</v>
      </c>
      <c r="AA44" s="18">
        <f t="shared" si="1"/>
        <v>2476</v>
      </c>
      <c r="AB44" s="20">
        <f t="shared" si="2"/>
        <v>-23</v>
      </c>
      <c r="AC44" s="15">
        <f t="shared" si="3"/>
        <v>-9.2036814725890356E-3</v>
      </c>
    </row>
    <row r="45" spans="1:29" x14ac:dyDescent="0.2">
      <c r="A45" s="7" t="s">
        <v>0</v>
      </c>
      <c r="B45" s="8" t="s">
        <v>36</v>
      </c>
      <c r="C45" s="25" t="s">
        <v>163</v>
      </c>
      <c r="D45" s="8" t="s">
        <v>38</v>
      </c>
      <c r="E45" s="8" t="s">
        <v>38</v>
      </c>
      <c r="F45" s="8" t="s">
        <v>70</v>
      </c>
      <c r="G45" s="8" t="s">
        <v>81</v>
      </c>
      <c r="H45" s="21">
        <v>2193</v>
      </c>
      <c r="I45" s="21">
        <v>2120.5</v>
      </c>
      <c r="J45" s="21">
        <v>1438.5</v>
      </c>
      <c r="K45" s="21">
        <v>1749.5</v>
      </c>
      <c r="L45" s="21">
        <v>1406</v>
      </c>
      <c r="M45" s="21">
        <v>1502</v>
      </c>
      <c r="N45" s="21">
        <v>713</v>
      </c>
      <c r="O45" s="21">
        <v>1104</v>
      </c>
      <c r="P45" s="9">
        <v>0.96694026447788417</v>
      </c>
      <c r="Q45" s="10">
        <v>1.21619742787626</v>
      </c>
      <c r="R45" s="9">
        <v>1.0682788051209104</v>
      </c>
      <c r="S45" s="10">
        <v>1.5483870967741935</v>
      </c>
      <c r="T45" s="69">
        <v>782</v>
      </c>
      <c r="U45" s="70">
        <v>4.632352941176471</v>
      </c>
      <c r="V45" s="70">
        <v>3.6489769820971869</v>
      </c>
      <c r="W45" s="70">
        <v>8.2813299232736579</v>
      </c>
      <c r="Y45" s="22">
        <f t="shared" si="0"/>
        <v>1.126162942352839</v>
      </c>
      <c r="Z45" s="18">
        <f t="shared" si="1"/>
        <v>5750.5</v>
      </c>
      <c r="AA45" s="18">
        <f t="shared" si="1"/>
        <v>6476</v>
      </c>
      <c r="AB45" s="20">
        <f t="shared" si="2"/>
        <v>725.5</v>
      </c>
      <c r="AC45" s="15">
        <f t="shared" si="3"/>
        <v>0.1261629423528389</v>
      </c>
    </row>
    <row r="46" spans="1:29" x14ac:dyDescent="0.2">
      <c r="A46" s="7" t="s">
        <v>0</v>
      </c>
      <c r="B46" s="8" t="s">
        <v>36</v>
      </c>
      <c r="C46" s="25"/>
      <c r="D46" s="8" t="s">
        <v>43</v>
      </c>
      <c r="E46" s="8" t="s">
        <v>43</v>
      </c>
      <c r="F46" s="8" t="s">
        <v>54</v>
      </c>
      <c r="G46" s="8" t="s">
        <v>94</v>
      </c>
      <c r="H46" s="21">
        <v>5900</v>
      </c>
      <c r="I46" s="21">
        <v>5418.75</v>
      </c>
      <c r="J46" s="21">
        <v>625</v>
      </c>
      <c r="K46" s="21">
        <v>837</v>
      </c>
      <c r="L46" s="21">
        <v>5750</v>
      </c>
      <c r="M46" s="21">
        <v>5775</v>
      </c>
      <c r="N46" s="21">
        <v>800</v>
      </c>
      <c r="O46" s="21">
        <v>550</v>
      </c>
      <c r="P46" s="9">
        <v>0.91843220338983056</v>
      </c>
      <c r="Q46" s="10">
        <v>1.3391999999999999</v>
      </c>
      <c r="R46" s="9">
        <v>1.0043478260869565</v>
      </c>
      <c r="S46" s="10">
        <v>0.6875</v>
      </c>
      <c r="T46" s="69">
        <v>978</v>
      </c>
      <c r="U46" s="70">
        <v>11.445552147239264</v>
      </c>
      <c r="V46" s="70">
        <v>1.418200408997955</v>
      </c>
      <c r="W46" s="70">
        <v>12.863752556237218</v>
      </c>
      <c r="Y46" s="22">
        <f t="shared" si="0"/>
        <v>0.96219885277246653</v>
      </c>
      <c r="Z46" s="18">
        <f t="shared" si="1"/>
        <v>13075</v>
      </c>
      <c r="AA46" s="18">
        <f t="shared" si="1"/>
        <v>12580.75</v>
      </c>
      <c r="AB46" s="20">
        <f t="shared" si="2"/>
        <v>-494.25</v>
      </c>
      <c r="AC46" s="15">
        <f t="shared" si="3"/>
        <v>-3.7801147227533458E-2</v>
      </c>
    </row>
    <row r="47" spans="1:29" x14ac:dyDescent="0.2">
      <c r="A47" s="7" t="s">
        <v>0</v>
      </c>
      <c r="B47" s="8" t="s">
        <v>36</v>
      </c>
      <c r="C47" s="25" t="s">
        <v>164</v>
      </c>
      <c r="D47" s="8" t="s">
        <v>7</v>
      </c>
      <c r="E47" s="8" t="s">
        <v>7</v>
      </c>
      <c r="F47" s="8" t="s">
        <v>51</v>
      </c>
      <c r="G47" s="8" t="s">
        <v>0</v>
      </c>
      <c r="H47" s="21">
        <v>10062.5</v>
      </c>
      <c r="I47" s="21">
        <v>9937.5</v>
      </c>
      <c r="J47" s="21">
        <v>175</v>
      </c>
      <c r="K47" s="21">
        <v>175</v>
      </c>
      <c r="L47" s="21">
        <v>10012.5</v>
      </c>
      <c r="M47" s="21">
        <v>9837.6</v>
      </c>
      <c r="N47" s="21">
        <v>125</v>
      </c>
      <c r="O47" s="21">
        <v>125</v>
      </c>
      <c r="P47" s="9">
        <v>0.98757763975155277</v>
      </c>
      <c r="Q47" s="10">
        <v>1</v>
      </c>
      <c r="R47" s="9">
        <v>0.98253183520599252</v>
      </c>
      <c r="S47" s="10">
        <v>1</v>
      </c>
      <c r="T47" s="69">
        <v>1357</v>
      </c>
      <c r="U47" s="70">
        <v>14.572660280029476</v>
      </c>
      <c r="V47" s="70">
        <v>0.2210759027266028</v>
      </c>
      <c r="W47" s="70">
        <v>14.79373618275608</v>
      </c>
      <c r="Y47" s="22">
        <f t="shared" si="0"/>
        <v>0.98528098159509192</v>
      </c>
      <c r="Z47" s="18">
        <f t="shared" si="1"/>
        <v>20375</v>
      </c>
      <c r="AA47" s="18">
        <f t="shared" si="1"/>
        <v>20075.099999999999</v>
      </c>
      <c r="AB47" s="20">
        <f t="shared" si="2"/>
        <v>-299.90000000000146</v>
      </c>
      <c r="AC47" s="15">
        <f t="shared" si="3"/>
        <v>-1.4719018404908047E-2</v>
      </c>
    </row>
    <row r="48" spans="1:29" x14ac:dyDescent="0.2">
      <c r="A48" s="7" t="s">
        <v>0</v>
      </c>
      <c r="B48" s="8" t="s">
        <v>36</v>
      </c>
      <c r="C48" s="25" t="s">
        <v>165</v>
      </c>
      <c r="D48" s="8" t="s">
        <v>29</v>
      </c>
      <c r="E48" s="8" t="s">
        <v>29</v>
      </c>
      <c r="F48" s="8" t="s">
        <v>62</v>
      </c>
      <c r="G48" s="8" t="s">
        <v>71</v>
      </c>
      <c r="H48" s="21">
        <v>2160</v>
      </c>
      <c r="I48" s="21">
        <v>2070.5</v>
      </c>
      <c r="J48" s="21">
        <v>685.5</v>
      </c>
      <c r="K48" s="21">
        <v>488.5</v>
      </c>
      <c r="L48" s="21">
        <v>2423.9</v>
      </c>
      <c r="M48" s="21">
        <v>2680</v>
      </c>
      <c r="N48" s="21">
        <v>1325</v>
      </c>
      <c r="O48" s="21">
        <v>1200</v>
      </c>
      <c r="P48" s="9">
        <v>0.95856481481481481</v>
      </c>
      <c r="Q48" s="10">
        <v>0.71261852662290304</v>
      </c>
      <c r="R48" s="9">
        <v>1.1056561739345683</v>
      </c>
      <c r="S48" s="10">
        <v>0.90566037735849059</v>
      </c>
      <c r="T48" s="69">
        <v>648</v>
      </c>
      <c r="U48" s="70">
        <v>7.3310185185185182</v>
      </c>
      <c r="V48" s="70">
        <v>2.6057098765432101</v>
      </c>
      <c r="W48" s="70">
        <v>9.9367283950617278</v>
      </c>
      <c r="Y48" s="22">
        <f t="shared" si="0"/>
        <v>0.97643455052772055</v>
      </c>
      <c r="Z48" s="18">
        <f t="shared" si="1"/>
        <v>6594.4</v>
      </c>
      <c r="AA48" s="18">
        <f t="shared" si="1"/>
        <v>6439</v>
      </c>
      <c r="AB48" s="20">
        <f t="shared" si="2"/>
        <v>-155.39999999999964</v>
      </c>
      <c r="AC48" s="15">
        <f t="shared" si="3"/>
        <v>-2.3565449472279457E-2</v>
      </c>
    </row>
    <row r="49" spans="1:29" x14ac:dyDescent="0.2">
      <c r="A49" s="7" t="s">
        <v>0</v>
      </c>
      <c r="B49" s="8" t="s">
        <v>36</v>
      </c>
      <c r="C49" s="25" t="s">
        <v>166</v>
      </c>
      <c r="D49" s="8" t="s">
        <v>30</v>
      </c>
      <c r="E49" s="8" t="s">
        <v>30</v>
      </c>
      <c r="F49" s="8" t="s">
        <v>69</v>
      </c>
      <c r="G49" s="8" t="s">
        <v>0</v>
      </c>
      <c r="H49" s="21">
        <v>3321</v>
      </c>
      <c r="I49" s="21">
        <v>3321</v>
      </c>
      <c r="J49" s="21">
        <v>237.5</v>
      </c>
      <c r="K49" s="21">
        <v>237.5</v>
      </c>
      <c r="L49" s="21">
        <v>3187.5</v>
      </c>
      <c r="M49" s="21">
        <v>3062.5</v>
      </c>
      <c r="N49" s="21">
        <v>0</v>
      </c>
      <c r="O49" s="21">
        <v>0</v>
      </c>
      <c r="P49" s="9">
        <v>1</v>
      </c>
      <c r="Q49" s="10">
        <v>1</v>
      </c>
      <c r="R49" s="9">
        <v>0.96078431372549022</v>
      </c>
      <c r="S49" s="10" t="s">
        <v>0</v>
      </c>
      <c r="T49" s="69">
        <v>229</v>
      </c>
      <c r="U49" s="70">
        <v>27.875545851528383</v>
      </c>
      <c r="V49" s="70">
        <v>1.037117903930131</v>
      </c>
      <c r="W49" s="70">
        <v>28.912663755458514</v>
      </c>
      <c r="Y49" s="22">
        <f>(I49+K49+M49+O49)/(H49+J49+L49+N49)</f>
        <v>0.98147050103765199</v>
      </c>
      <c r="Z49" s="18">
        <f t="shared" si="1"/>
        <v>6746</v>
      </c>
      <c r="AA49" s="18">
        <f t="shared" si="1"/>
        <v>6621</v>
      </c>
      <c r="AB49" s="20">
        <f>AA49-Z49</f>
        <v>-125</v>
      </c>
      <c r="AC49" s="15">
        <f>AB49/Z49</f>
        <v>-1.8529498962348057E-2</v>
      </c>
    </row>
    <row r="50" spans="1:29" x14ac:dyDescent="0.2">
      <c r="A50" s="7"/>
      <c r="B50" s="8" t="s">
        <v>36</v>
      </c>
      <c r="C50" s="25" t="s">
        <v>167</v>
      </c>
      <c r="D50" s="16" t="s">
        <v>3</v>
      </c>
      <c r="E50" s="31" t="s">
        <v>3</v>
      </c>
      <c r="F50" s="8" t="s">
        <v>54</v>
      </c>
      <c r="G50" s="8" t="s">
        <v>0</v>
      </c>
      <c r="H50" s="21">
        <v>6417</v>
      </c>
      <c r="I50" s="21">
        <v>6486</v>
      </c>
      <c r="J50" s="21">
        <v>161</v>
      </c>
      <c r="K50" s="21">
        <v>172.5</v>
      </c>
      <c r="L50" s="21">
        <v>6244.5</v>
      </c>
      <c r="M50" s="21">
        <v>6233</v>
      </c>
      <c r="N50" s="21">
        <v>218.5</v>
      </c>
      <c r="O50" s="21">
        <v>218.5</v>
      </c>
      <c r="P50" s="9">
        <v>1.010752688172043</v>
      </c>
      <c r="Q50" s="10">
        <v>1.0714285714285714</v>
      </c>
      <c r="R50" s="9">
        <v>0.99815837937384899</v>
      </c>
      <c r="S50" s="10">
        <v>1</v>
      </c>
      <c r="T50" s="69">
        <v>467</v>
      </c>
      <c r="U50" s="70">
        <v>27.235546038543898</v>
      </c>
      <c r="V50" s="70">
        <v>0.83725910064239828</v>
      </c>
      <c r="W50" s="70">
        <v>28.072805139186297</v>
      </c>
      <c r="Y50" s="22">
        <f>(I50+K50+M50+O50)/(H50+J50+L50+N50)</f>
        <v>1.0052910052910053</v>
      </c>
      <c r="Z50" s="18">
        <f t="shared" si="1"/>
        <v>13041</v>
      </c>
      <c r="AA50" s="18">
        <f t="shared" si="1"/>
        <v>13110</v>
      </c>
      <c r="AB50" s="20">
        <f>AA50-Z50</f>
        <v>69</v>
      </c>
      <c r="AC50" s="15">
        <f>AB50/Z50</f>
        <v>5.2910052910052907E-3</v>
      </c>
    </row>
    <row r="51" spans="1:29" x14ac:dyDescent="0.2">
      <c r="A51" s="7" t="s">
        <v>0</v>
      </c>
      <c r="B51" s="8" t="s">
        <v>36</v>
      </c>
      <c r="C51" s="25" t="s">
        <v>168</v>
      </c>
      <c r="D51" s="25" t="s">
        <v>40</v>
      </c>
      <c r="E51" s="25" t="s">
        <v>40</v>
      </c>
      <c r="F51" s="8" t="s">
        <v>53</v>
      </c>
      <c r="G51" s="8" t="s">
        <v>103</v>
      </c>
      <c r="H51" s="21">
        <v>2139</v>
      </c>
      <c r="I51" s="21">
        <v>2288.5</v>
      </c>
      <c r="J51" s="21">
        <v>1069.5</v>
      </c>
      <c r="K51" s="21">
        <v>1309.8</v>
      </c>
      <c r="L51" s="21">
        <v>1782.5</v>
      </c>
      <c r="M51" s="21">
        <v>1943.5</v>
      </c>
      <c r="N51" s="21">
        <v>713</v>
      </c>
      <c r="O51" s="21">
        <v>724.5</v>
      </c>
      <c r="P51" s="9">
        <v>1.0698924731182795</v>
      </c>
      <c r="Q51" s="10">
        <v>1.2246844319775596</v>
      </c>
      <c r="R51" s="9">
        <v>1.0903225806451613</v>
      </c>
      <c r="S51" s="10">
        <v>1.0161290322580645</v>
      </c>
      <c r="T51" s="69">
        <v>994</v>
      </c>
      <c r="U51" s="70">
        <v>4.2575452716297786</v>
      </c>
      <c r="V51" s="70">
        <v>2.0465794768611669</v>
      </c>
      <c r="W51" s="70">
        <v>6.3041247484909455</v>
      </c>
      <c r="Y51" s="22">
        <f>(I51+K51+M51+O51)/(H51+J51+L51+N51)</f>
        <v>1.0985799438990183</v>
      </c>
      <c r="Z51" s="18">
        <f t="shared" si="1"/>
        <v>5704</v>
      </c>
      <c r="AA51" s="18">
        <f t="shared" si="1"/>
        <v>6266.3</v>
      </c>
      <c r="AB51" s="20">
        <f>AA51-Z51</f>
        <v>562.30000000000018</v>
      </c>
      <c r="AC51" s="15">
        <f>AB51/Z51</f>
        <v>9.8579943899018266E-2</v>
      </c>
    </row>
    <row r="52" spans="1:29" x14ac:dyDescent="0.2">
      <c r="A52" s="7" t="s">
        <v>0</v>
      </c>
      <c r="B52" s="8" t="s">
        <v>36</v>
      </c>
      <c r="C52" s="25" t="s">
        <v>169</v>
      </c>
      <c r="D52" s="8" t="s">
        <v>31</v>
      </c>
      <c r="E52" s="8" t="s">
        <v>31</v>
      </c>
      <c r="F52" s="8" t="s">
        <v>62</v>
      </c>
      <c r="G52" s="8" t="s">
        <v>0</v>
      </c>
      <c r="H52" s="21">
        <v>2518.5</v>
      </c>
      <c r="I52" s="21">
        <v>2352</v>
      </c>
      <c r="J52" s="21">
        <v>1003.5</v>
      </c>
      <c r="K52" s="21">
        <v>923</v>
      </c>
      <c r="L52" s="21">
        <v>2150.5</v>
      </c>
      <c r="M52" s="21">
        <v>2656.5</v>
      </c>
      <c r="N52" s="21">
        <v>0</v>
      </c>
      <c r="O52" s="21">
        <v>23</v>
      </c>
      <c r="P52" s="9">
        <v>0.93388921977367478</v>
      </c>
      <c r="Q52" s="10">
        <v>0.91978076731439962</v>
      </c>
      <c r="R52" s="9">
        <v>1.2352941176470589</v>
      </c>
      <c r="S52" s="10" t="s">
        <v>0</v>
      </c>
      <c r="T52" s="69">
        <v>898</v>
      </c>
      <c r="U52" s="70">
        <v>5.5773942093541207</v>
      </c>
      <c r="V52" s="70">
        <v>1.0534521158129175</v>
      </c>
      <c r="W52" s="70">
        <v>6.6308463251670382</v>
      </c>
      <c r="Y52" s="22">
        <f t="shared" si="0"/>
        <v>1.0497135301895109</v>
      </c>
      <c r="Z52" s="18">
        <f t="shared" si="1"/>
        <v>5672.5</v>
      </c>
      <c r="AA52" s="18">
        <f t="shared" si="1"/>
        <v>5954.5</v>
      </c>
      <c r="AB52" s="20">
        <f t="shared" si="2"/>
        <v>282</v>
      </c>
      <c r="AC52" s="15">
        <f t="shared" si="3"/>
        <v>4.9713530189510795E-2</v>
      </c>
    </row>
    <row r="53" spans="1:29" x14ac:dyDescent="0.2">
      <c r="A53" s="7" t="s">
        <v>0</v>
      </c>
      <c r="B53" s="8" t="s">
        <v>36</v>
      </c>
      <c r="C53" s="25" t="s">
        <v>170</v>
      </c>
      <c r="D53" s="8" t="s">
        <v>47</v>
      </c>
      <c r="E53" s="8" t="s">
        <v>47</v>
      </c>
      <c r="F53" s="8" t="s">
        <v>93</v>
      </c>
      <c r="G53" s="8" t="s">
        <v>95</v>
      </c>
      <c r="H53" s="21">
        <v>5290.5</v>
      </c>
      <c r="I53" s="21">
        <v>5023</v>
      </c>
      <c r="J53" s="21">
        <v>663.5</v>
      </c>
      <c r="K53" s="21">
        <v>676.5</v>
      </c>
      <c r="L53" s="21">
        <v>5045</v>
      </c>
      <c r="M53" s="21">
        <v>4932.5</v>
      </c>
      <c r="N53" s="21">
        <v>247.5</v>
      </c>
      <c r="O53" s="21">
        <v>235</v>
      </c>
      <c r="P53" s="9">
        <v>0.94943767129760892</v>
      </c>
      <c r="Q53" s="10">
        <v>1.0195930670685758</v>
      </c>
      <c r="R53" s="9">
        <v>0.97770069375619428</v>
      </c>
      <c r="S53" s="10">
        <v>0.9494949494949495</v>
      </c>
      <c r="T53" s="69">
        <v>896</v>
      </c>
      <c r="U53" s="70">
        <v>11.111049107142858</v>
      </c>
      <c r="V53" s="70">
        <v>1.0172991071428572</v>
      </c>
      <c r="W53" s="70">
        <v>12.128348214285715</v>
      </c>
      <c r="Y53" s="22">
        <f t="shared" si="0"/>
        <v>0.96625616858578223</v>
      </c>
      <c r="Z53" s="18">
        <f t="shared" si="1"/>
        <v>11246.5</v>
      </c>
      <c r="AA53" s="18">
        <f t="shared" si="1"/>
        <v>10867</v>
      </c>
      <c r="AB53" s="20">
        <f t="shared" si="2"/>
        <v>-379.5</v>
      </c>
      <c r="AC53" s="15">
        <f t="shared" si="3"/>
        <v>-3.3743831414217759E-2</v>
      </c>
    </row>
    <row r="54" spans="1:29" x14ac:dyDescent="0.2">
      <c r="A54" s="7" t="s">
        <v>0</v>
      </c>
      <c r="B54" s="8" t="s">
        <v>115</v>
      </c>
      <c r="C54" s="25" t="s">
        <v>171</v>
      </c>
      <c r="D54" s="8" t="s">
        <v>121</v>
      </c>
      <c r="E54" s="8" t="s">
        <v>121</v>
      </c>
      <c r="F54" s="8" t="s">
        <v>54</v>
      </c>
      <c r="G54" s="8" t="s">
        <v>77</v>
      </c>
      <c r="H54" s="21">
        <v>387.5</v>
      </c>
      <c r="I54" s="21">
        <v>387.5</v>
      </c>
      <c r="J54" s="21">
        <v>775</v>
      </c>
      <c r="K54" s="21">
        <v>875</v>
      </c>
      <c r="L54" s="21">
        <v>387.5</v>
      </c>
      <c r="M54" s="21">
        <v>387.5</v>
      </c>
      <c r="N54" s="21">
        <v>775</v>
      </c>
      <c r="O54" s="21">
        <v>712.5</v>
      </c>
      <c r="P54" s="9">
        <v>1</v>
      </c>
      <c r="Q54" s="10">
        <v>1.1290322580645162</v>
      </c>
      <c r="R54" s="9">
        <v>1</v>
      </c>
      <c r="S54" s="10">
        <v>0.91935483870967738</v>
      </c>
      <c r="T54" s="69">
        <v>164</v>
      </c>
      <c r="U54" s="70">
        <v>4.725609756097561</v>
      </c>
      <c r="V54" s="70">
        <v>9.6798780487804876</v>
      </c>
      <c r="W54" s="70">
        <v>14.405487804878049</v>
      </c>
      <c r="Y54" s="22">
        <f t="shared" si="0"/>
        <v>1.0161290322580645</v>
      </c>
      <c r="Z54" s="18">
        <f t="shared" si="1"/>
        <v>2325</v>
      </c>
      <c r="AA54" s="18">
        <f t="shared" si="1"/>
        <v>2362.5</v>
      </c>
      <c r="AB54" s="20">
        <f t="shared" si="2"/>
        <v>37.5</v>
      </c>
      <c r="AC54" s="15">
        <f t="shared" si="3"/>
        <v>1.6129032258064516E-2</v>
      </c>
    </row>
    <row r="55" spans="1:29" x14ac:dyDescent="0.2">
      <c r="A55" s="7" t="s">
        <v>0</v>
      </c>
      <c r="B55" s="8" t="s">
        <v>115</v>
      </c>
      <c r="C55" s="25" t="s">
        <v>172</v>
      </c>
      <c r="D55" s="8" t="s">
        <v>116</v>
      </c>
      <c r="E55" s="8" t="s">
        <v>116</v>
      </c>
      <c r="F55" s="8" t="s">
        <v>67</v>
      </c>
      <c r="G55" s="8" t="s">
        <v>62</v>
      </c>
      <c r="H55" s="21">
        <v>1483.5</v>
      </c>
      <c r="I55" s="21">
        <v>1472</v>
      </c>
      <c r="J55" s="21">
        <v>643</v>
      </c>
      <c r="K55" s="21">
        <v>492.5</v>
      </c>
      <c r="L55" s="21">
        <v>1078.5</v>
      </c>
      <c r="M55" s="21">
        <v>1078.4000000000001</v>
      </c>
      <c r="N55" s="21">
        <v>358.5</v>
      </c>
      <c r="O55" s="21">
        <v>337</v>
      </c>
      <c r="P55" s="9">
        <v>0.99224806201550386</v>
      </c>
      <c r="Q55" s="10">
        <v>0.7659409020217729</v>
      </c>
      <c r="R55" s="9">
        <v>0.99990727862772377</v>
      </c>
      <c r="S55" s="10">
        <v>0.94002789400278941</v>
      </c>
      <c r="T55" s="69">
        <v>463</v>
      </c>
      <c r="U55" s="70">
        <v>5.5084233261339097</v>
      </c>
      <c r="V55" s="70">
        <v>1.7915766738660908</v>
      </c>
      <c r="W55" s="70">
        <v>7.3000000000000007</v>
      </c>
      <c r="Y55" s="22">
        <f t="shared" si="0"/>
        <v>0.94847762031710403</v>
      </c>
      <c r="Z55" s="18">
        <f t="shared" si="1"/>
        <v>3563.5</v>
      </c>
      <c r="AA55" s="18">
        <f t="shared" si="1"/>
        <v>3379.9</v>
      </c>
      <c r="AB55" s="20">
        <f t="shared" si="2"/>
        <v>-183.59999999999991</v>
      </c>
      <c r="AC55" s="15">
        <f t="shared" si="3"/>
        <v>-5.1522379682896004E-2</v>
      </c>
    </row>
    <row r="56" spans="1:29" x14ac:dyDescent="0.2">
      <c r="A56" s="7" t="s">
        <v>0</v>
      </c>
      <c r="B56" s="8" t="s">
        <v>36</v>
      </c>
      <c r="C56" s="25" t="s">
        <v>173</v>
      </c>
      <c r="D56" s="8" t="s">
        <v>32</v>
      </c>
      <c r="E56" s="8" t="s">
        <v>32</v>
      </c>
      <c r="F56" s="8" t="s">
        <v>74</v>
      </c>
      <c r="G56" s="8" t="s">
        <v>0</v>
      </c>
      <c r="H56" s="21">
        <v>2537.5</v>
      </c>
      <c r="I56" s="21">
        <v>2445.1999999999998</v>
      </c>
      <c r="J56" s="21">
        <v>451.5</v>
      </c>
      <c r="K56" s="21">
        <v>371</v>
      </c>
      <c r="L56" s="21">
        <v>1772.5</v>
      </c>
      <c r="M56" s="21">
        <v>1725</v>
      </c>
      <c r="N56" s="21">
        <v>115</v>
      </c>
      <c r="O56" s="21">
        <v>207</v>
      </c>
      <c r="P56" s="9">
        <v>0.96362561576354677</v>
      </c>
      <c r="Q56" s="10">
        <v>0.82170542635658916</v>
      </c>
      <c r="R56" s="9">
        <v>0.97320169252468269</v>
      </c>
      <c r="S56" s="10">
        <v>1.8</v>
      </c>
      <c r="T56" s="69">
        <v>944</v>
      </c>
      <c r="U56" s="70">
        <v>4.4175847457627118</v>
      </c>
      <c r="V56" s="70">
        <v>0.61228813559322037</v>
      </c>
      <c r="W56" s="70">
        <v>5.0298728813559324</v>
      </c>
      <c r="Y56" s="22">
        <f t="shared" si="0"/>
        <v>0.97369014662155229</v>
      </c>
      <c r="Z56" s="18">
        <f t="shared" si="1"/>
        <v>4876.5</v>
      </c>
      <c r="AA56" s="18">
        <f t="shared" si="1"/>
        <v>4748.2</v>
      </c>
      <c r="AB56" s="20">
        <f t="shared" si="2"/>
        <v>-128.30000000000018</v>
      </c>
      <c r="AC56" s="15">
        <f t="shared" si="3"/>
        <v>-2.6309853378447694E-2</v>
      </c>
    </row>
    <row r="57" spans="1:29" x14ac:dyDescent="0.2">
      <c r="A57" s="7" t="s">
        <v>0</v>
      </c>
      <c r="B57" s="8" t="s">
        <v>36</v>
      </c>
      <c r="C57" s="25" t="s">
        <v>174</v>
      </c>
      <c r="D57" s="8" t="s">
        <v>33</v>
      </c>
      <c r="E57" s="8" t="s">
        <v>33</v>
      </c>
      <c r="F57" s="8" t="s">
        <v>70</v>
      </c>
      <c r="G57" s="8" t="s">
        <v>0</v>
      </c>
      <c r="H57" s="21">
        <v>2737.5</v>
      </c>
      <c r="I57" s="21">
        <v>2737.5</v>
      </c>
      <c r="J57" s="21">
        <v>439</v>
      </c>
      <c r="K57" s="21">
        <v>430</v>
      </c>
      <c r="L57" s="21">
        <v>2662.5</v>
      </c>
      <c r="M57" s="21">
        <v>2662.5</v>
      </c>
      <c r="N57" s="21">
        <v>545.5</v>
      </c>
      <c r="O57" s="21">
        <v>437.5</v>
      </c>
      <c r="P57" s="9">
        <v>1</v>
      </c>
      <c r="Q57" s="10">
        <v>0.97949886104783601</v>
      </c>
      <c r="R57" s="9">
        <v>1</v>
      </c>
      <c r="S57" s="10">
        <v>0.80201649862511459</v>
      </c>
      <c r="T57" s="69">
        <v>255</v>
      </c>
      <c r="U57" s="70">
        <v>21.176470588235293</v>
      </c>
      <c r="V57" s="70">
        <v>3.4019607843137254</v>
      </c>
      <c r="W57" s="70">
        <v>24.578431372549019</v>
      </c>
      <c r="Y57" s="22">
        <f t="shared" si="0"/>
        <v>0.98167436760905313</v>
      </c>
      <c r="Z57" s="18">
        <f t="shared" si="1"/>
        <v>6384.5</v>
      </c>
      <c r="AA57" s="18">
        <f t="shared" si="1"/>
        <v>6267.5</v>
      </c>
      <c r="AB57" s="20">
        <f t="shared" si="2"/>
        <v>-117</v>
      </c>
      <c r="AC57" s="15">
        <f t="shared" si="3"/>
        <v>-1.8325632390946825E-2</v>
      </c>
    </row>
    <row r="58" spans="1:29" x14ac:dyDescent="0.2">
      <c r="A58" s="7" t="s">
        <v>0</v>
      </c>
      <c r="B58" s="8" t="s">
        <v>36</v>
      </c>
      <c r="C58" s="25" t="s">
        <v>175</v>
      </c>
      <c r="D58" s="8" t="s">
        <v>4</v>
      </c>
      <c r="E58" s="8" t="s">
        <v>4</v>
      </c>
      <c r="F58" s="8" t="s">
        <v>53</v>
      </c>
      <c r="G58" s="8" t="s">
        <v>103</v>
      </c>
      <c r="H58" s="21">
        <v>874</v>
      </c>
      <c r="I58" s="21">
        <v>1063</v>
      </c>
      <c r="J58" s="21">
        <v>323</v>
      </c>
      <c r="K58" s="21">
        <v>333.5</v>
      </c>
      <c r="L58" s="21">
        <v>644</v>
      </c>
      <c r="M58" s="21">
        <v>793.5</v>
      </c>
      <c r="N58" s="21">
        <v>0</v>
      </c>
      <c r="O58" s="21">
        <v>11.5</v>
      </c>
      <c r="P58" s="9">
        <v>1.2162471395881007</v>
      </c>
      <c r="Q58" s="10">
        <v>1.0325077399380804</v>
      </c>
      <c r="R58" s="9">
        <v>1.2321428571428572</v>
      </c>
      <c r="S58" s="10" t="s">
        <v>0</v>
      </c>
      <c r="T58" s="69">
        <v>112</v>
      </c>
      <c r="U58" s="70">
        <v>16.575892857142858</v>
      </c>
      <c r="V58" s="70">
        <v>3.0803571428571428</v>
      </c>
      <c r="W58" s="70">
        <v>19.65625</v>
      </c>
      <c r="Y58" s="22">
        <f t="shared" si="0"/>
        <v>1.1958174904942966</v>
      </c>
      <c r="Z58" s="18">
        <f t="shared" si="1"/>
        <v>1841</v>
      </c>
      <c r="AA58" s="18">
        <f t="shared" si="1"/>
        <v>2201.5</v>
      </c>
      <c r="AB58" s="20">
        <f t="shared" si="2"/>
        <v>360.5</v>
      </c>
      <c r="AC58" s="15">
        <f t="shared" si="3"/>
        <v>0.19581749049429659</v>
      </c>
    </row>
    <row r="59" spans="1:29" x14ac:dyDescent="0.2">
      <c r="A59" s="7" t="s">
        <v>0</v>
      </c>
      <c r="B59" s="16" t="s">
        <v>36</v>
      </c>
      <c r="C59" s="25" t="s">
        <v>176</v>
      </c>
      <c r="D59" s="16" t="s">
        <v>39</v>
      </c>
      <c r="E59" s="16" t="s">
        <v>39</v>
      </c>
      <c r="F59" s="16" t="s">
        <v>70</v>
      </c>
      <c r="G59" s="16" t="s">
        <v>76</v>
      </c>
      <c r="H59" s="21">
        <v>2422</v>
      </c>
      <c r="I59" s="21">
        <v>2399</v>
      </c>
      <c r="J59" s="21">
        <v>1095</v>
      </c>
      <c r="K59" s="21">
        <v>1398.5</v>
      </c>
      <c r="L59" s="21">
        <v>1573</v>
      </c>
      <c r="M59" s="21">
        <v>1569</v>
      </c>
      <c r="N59" s="21">
        <v>733</v>
      </c>
      <c r="O59" s="21">
        <v>1219</v>
      </c>
      <c r="P59" s="9">
        <v>0.99050371593724196</v>
      </c>
      <c r="Q59" s="10">
        <v>1.2771689497716896</v>
      </c>
      <c r="R59" s="9">
        <v>0.9974570883661793</v>
      </c>
      <c r="S59" s="10">
        <v>1.6630286493860846</v>
      </c>
      <c r="T59" s="69">
        <v>778</v>
      </c>
      <c r="U59" s="70">
        <v>5.1002570694087401</v>
      </c>
      <c r="V59" s="70">
        <v>3.3643958868894601</v>
      </c>
      <c r="W59" s="70">
        <v>8.4646529562982007</v>
      </c>
      <c r="Y59" s="22">
        <f t="shared" si="0"/>
        <v>1.1309462476386742</v>
      </c>
      <c r="Z59" s="18">
        <f t="shared" si="1"/>
        <v>5823</v>
      </c>
      <c r="AA59" s="18">
        <f t="shared" si="1"/>
        <v>6585.5</v>
      </c>
      <c r="AB59" s="20">
        <f t="shared" si="2"/>
        <v>762.5</v>
      </c>
      <c r="AC59" s="15">
        <f t="shared" si="3"/>
        <v>0.13094624763867421</v>
      </c>
    </row>
    <row r="60" spans="1:29" x14ac:dyDescent="0.2">
      <c r="H60" s="19"/>
      <c r="I60" s="19"/>
      <c r="J60" s="19"/>
      <c r="K60" s="19"/>
      <c r="L60" s="19"/>
      <c r="M60" s="19"/>
      <c r="N60" s="19"/>
      <c r="O60" s="19"/>
      <c r="Z60" s="19"/>
      <c r="AA60" s="19"/>
      <c r="AB60" s="19"/>
    </row>
    <row r="61" spans="1:29" x14ac:dyDescent="0.2">
      <c r="D61" s="62" t="s">
        <v>102</v>
      </c>
      <c r="E61" s="63"/>
      <c r="F61" s="63"/>
      <c r="G61" s="64"/>
      <c r="H61" s="61">
        <f>SUM(H8:H60)</f>
        <v>144485.34999999998</v>
      </c>
      <c r="I61" s="61">
        <f t="shared" ref="I61:O61" si="9">SUM(I8:I60)</f>
        <v>140330.29999999999</v>
      </c>
      <c r="J61" s="61">
        <f t="shared" si="9"/>
        <v>35846.25</v>
      </c>
      <c r="K61" s="61">
        <f t="shared" si="9"/>
        <v>39033.450000000004</v>
      </c>
      <c r="L61" s="61">
        <f t="shared" si="9"/>
        <v>118859.54999999999</v>
      </c>
      <c r="M61" s="61">
        <f t="shared" si="9"/>
        <v>121015.55</v>
      </c>
      <c r="N61" s="61">
        <f t="shared" si="9"/>
        <v>24934.5</v>
      </c>
      <c r="O61" s="61">
        <f t="shared" si="9"/>
        <v>27935.9</v>
      </c>
      <c r="P61" s="24">
        <f>I61/H61</f>
        <v>0.97124241315815074</v>
      </c>
      <c r="Q61" s="24">
        <f>K61/J61</f>
        <v>1.0889130662203161</v>
      </c>
      <c r="R61" s="24">
        <f>M61/L61</f>
        <v>1.0181390557174415</v>
      </c>
      <c r="S61" s="24">
        <f>O61/N61</f>
        <v>1.1203713729972529</v>
      </c>
      <c r="T61" s="71">
        <f>SUM(T8:T60)</f>
        <v>31591</v>
      </c>
      <c r="U61" s="70">
        <f>(I61+M61)/T61</f>
        <v>8.272794466778512</v>
      </c>
      <c r="V61" s="70">
        <f>(K61+O61)/T61</f>
        <v>2.1198869931309554</v>
      </c>
      <c r="W61" s="70">
        <f>U61+V61</f>
        <v>10.392681459909468</v>
      </c>
      <c r="Y61" s="22">
        <f>(I61+K61+M61+O61)/(H61+J61+L61+N61)</f>
        <v>1.0129256971794736</v>
      </c>
      <c r="Z61" s="18">
        <f>H61+J61+L61+N61</f>
        <v>324125.64999999997</v>
      </c>
      <c r="AA61" s="18">
        <f>I61+K61+M61+O61</f>
        <v>328315.2</v>
      </c>
      <c r="AB61" s="20">
        <f>AA61-Z61</f>
        <v>4189.5500000000466</v>
      </c>
      <c r="AC61" s="15">
        <f>AB61/Z61</f>
        <v>1.2925697179473599E-2</v>
      </c>
    </row>
    <row r="63" spans="1:29" x14ac:dyDescent="0.2">
      <c r="A63" s="7"/>
      <c r="B63" s="8" t="s">
        <v>177</v>
      </c>
      <c r="C63" s="25" t="s">
        <v>128</v>
      </c>
      <c r="D63" s="8"/>
      <c r="E63" s="8" t="s">
        <v>126</v>
      </c>
      <c r="F63" s="8"/>
      <c r="G63" s="8"/>
      <c r="H63" s="21"/>
      <c r="I63" s="21">
        <v>17552.5</v>
      </c>
      <c r="J63" s="21"/>
      <c r="K63" s="21">
        <v>577</v>
      </c>
      <c r="L63" s="21"/>
      <c r="M63" s="21">
        <v>17520</v>
      </c>
      <c r="N63" s="21"/>
      <c r="O63" s="21">
        <v>537.5</v>
      </c>
      <c r="P63" s="9"/>
      <c r="Q63" s="10"/>
      <c r="R63" s="9"/>
      <c r="S63" s="10"/>
      <c r="T63" s="69">
        <v>1143</v>
      </c>
      <c r="U63" s="70"/>
      <c r="V63" s="70"/>
      <c r="W63" s="70">
        <v>31.659667541557305</v>
      </c>
      <c r="Y63" s="22"/>
      <c r="Z63" s="18"/>
      <c r="AA63" s="18"/>
      <c r="AB63" s="20"/>
      <c r="AC63" s="15"/>
    </row>
    <row r="64" spans="1:29" x14ac:dyDescent="0.2">
      <c r="B64" s="16" t="s">
        <v>113</v>
      </c>
      <c r="C64" s="16"/>
      <c r="D64" s="16" t="s">
        <v>109</v>
      </c>
      <c r="E64" s="16"/>
      <c r="F64" s="16" t="s">
        <v>110</v>
      </c>
      <c r="G64" s="16" t="s">
        <v>0</v>
      </c>
      <c r="H64" s="23">
        <v>2139</v>
      </c>
      <c r="I64" s="23">
        <v>2765</v>
      </c>
      <c r="J64" s="23">
        <v>725</v>
      </c>
      <c r="K64" s="23">
        <v>749.5</v>
      </c>
      <c r="L64" s="23">
        <v>2439</v>
      </c>
      <c r="M64" s="23">
        <v>2757.5</v>
      </c>
      <c r="N64" s="23">
        <v>368</v>
      </c>
      <c r="O64" s="23">
        <v>425.5</v>
      </c>
      <c r="P64" s="24">
        <v>1.2926601215521272</v>
      </c>
      <c r="Q64" s="24">
        <v>1.0337931034482759</v>
      </c>
      <c r="R64" s="24">
        <v>1.1305863058630585</v>
      </c>
      <c r="S64" s="24">
        <v>1.15625</v>
      </c>
      <c r="T64" s="71">
        <v>374</v>
      </c>
      <c r="U64" s="70">
        <v>14.766042780748663</v>
      </c>
      <c r="V64" s="70">
        <v>3.141711229946524</v>
      </c>
      <c r="W64" s="70">
        <v>17.907754010695186</v>
      </c>
      <c r="Y64" s="22">
        <f>(I64+K64+M64+O64)/(H64+J64+L64+N64)</f>
        <v>1.1810086404514195</v>
      </c>
      <c r="Z64" s="18">
        <f>H64+J64+L64+N64</f>
        <v>5671</v>
      </c>
      <c r="AA64" s="18">
        <f>I64+K64+M64+O64</f>
        <v>6697.5</v>
      </c>
      <c r="AB64" s="20">
        <f>AA64-Z64</f>
        <v>1026.5</v>
      </c>
      <c r="AC64" s="15">
        <f>AB64/Z64</f>
        <v>0.18100864045141951</v>
      </c>
    </row>
    <row r="65" spans="2:29" x14ac:dyDescent="0.2">
      <c r="B65" s="16" t="s">
        <v>113</v>
      </c>
      <c r="C65" s="16"/>
      <c r="D65" s="16" t="s">
        <v>112</v>
      </c>
      <c r="E65" s="16"/>
      <c r="F65" s="16" t="s">
        <v>62</v>
      </c>
      <c r="G65" s="16" t="s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4" t="s">
        <v>0</v>
      </c>
      <c r="Q65" s="24" t="s">
        <v>0</v>
      </c>
      <c r="R65" s="24" t="s">
        <v>0</v>
      </c>
      <c r="S65" s="24" t="s">
        <v>0</v>
      </c>
      <c r="T65" s="69"/>
      <c r="U65" s="70"/>
      <c r="V65" s="70"/>
      <c r="W65" s="70"/>
      <c r="Y65" s="22" t="e">
        <f>(I65+K65+M65+O65)/(H65+J65+L65+N65)</f>
        <v>#DIV/0!</v>
      </c>
      <c r="Z65" s="18">
        <f>H65+J65+L65+N65</f>
        <v>0</v>
      </c>
      <c r="AA65" s="18">
        <f>I65+K65+M65+O65</f>
        <v>0</v>
      </c>
      <c r="AB65" s="20">
        <f>AA65-Z65</f>
        <v>0</v>
      </c>
      <c r="AC65" s="15" t="e">
        <f>AB65/Z65</f>
        <v>#DIV/0!</v>
      </c>
    </row>
    <row r="68" spans="2:29" x14ac:dyDescent="0.2">
      <c r="B68" s="26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66"/>
      <c r="U68" s="66"/>
      <c r="V68" s="66"/>
      <c r="W68" s="66"/>
      <c r="X68" s="27"/>
      <c r="Y68" s="28"/>
      <c r="Z68" s="27"/>
      <c r="AA68" s="27"/>
      <c r="AB68" s="27"/>
      <c r="AC68" s="29"/>
    </row>
    <row r="69" spans="2:29" x14ac:dyDescent="0.2">
      <c r="B69" s="30" t="s">
        <v>104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67"/>
      <c r="U69" s="67"/>
      <c r="V69" s="67"/>
      <c r="W69" s="67"/>
      <c r="X69" s="31"/>
      <c r="Y69" s="32"/>
      <c r="Z69" s="31"/>
      <c r="AA69" s="31"/>
      <c r="AB69" s="31"/>
      <c r="AC69" s="33"/>
    </row>
    <row r="70" spans="2:29" x14ac:dyDescent="0.2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67"/>
      <c r="U70" s="67"/>
      <c r="V70" s="67"/>
      <c r="W70" s="67"/>
      <c r="X70" s="31"/>
      <c r="Y70" s="32"/>
      <c r="Z70" s="31"/>
      <c r="AA70" s="31"/>
      <c r="AB70" s="31"/>
      <c r="AC70" s="33"/>
    </row>
    <row r="71" spans="2:29" x14ac:dyDescent="0.2">
      <c r="B71" s="30" t="s">
        <v>111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67"/>
      <c r="U71" s="67"/>
      <c r="V71" s="67"/>
      <c r="W71" s="67"/>
      <c r="X71" s="31"/>
      <c r="Y71" s="32"/>
      <c r="Z71" s="31"/>
      <c r="AA71" s="31"/>
      <c r="AB71" s="31"/>
      <c r="AC71" s="33"/>
    </row>
    <row r="72" spans="2:29" x14ac:dyDescent="0.2"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67"/>
      <c r="U72" s="67"/>
      <c r="V72" s="67"/>
      <c r="W72" s="67"/>
      <c r="X72" s="31"/>
      <c r="Y72" s="32"/>
      <c r="Z72" s="31"/>
      <c r="AA72" s="31"/>
      <c r="AB72" s="31"/>
      <c r="AC72" s="33"/>
    </row>
    <row r="73" spans="2:29" x14ac:dyDescent="0.2">
      <c r="B73" s="30" t="s">
        <v>105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67"/>
      <c r="U73" s="67"/>
      <c r="V73" s="67"/>
      <c r="W73" s="67"/>
      <c r="X73" s="31"/>
      <c r="Y73" s="32"/>
      <c r="Z73" s="31"/>
      <c r="AA73" s="31"/>
      <c r="AB73" s="31"/>
      <c r="AC73" s="33"/>
    </row>
    <row r="74" spans="2:29" x14ac:dyDescent="0.2">
      <c r="B74" s="30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67"/>
      <c r="U74" s="67"/>
      <c r="V74" s="67"/>
      <c r="W74" s="67"/>
      <c r="X74" s="31"/>
      <c r="Y74" s="32"/>
      <c r="Z74" s="31"/>
      <c r="AA74" s="31"/>
      <c r="AB74" s="31"/>
      <c r="AC74" s="33"/>
    </row>
    <row r="75" spans="2:29" x14ac:dyDescent="0.2">
      <c r="B75" s="47" t="s">
        <v>106</v>
      </c>
      <c r="C75" s="82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67"/>
      <c r="U75" s="67"/>
      <c r="V75" s="67"/>
      <c r="W75" s="67"/>
      <c r="X75" s="31"/>
      <c r="Y75" s="32"/>
      <c r="Z75" s="31"/>
      <c r="AA75" s="31"/>
      <c r="AB75" s="31"/>
      <c r="AC75" s="33"/>
    </row>
    <row r="76" spans="2:29" x14ac:dyDescent="0.2">
      <c r="B76" s="47" t="s">
        <v>107</v>
      </c>
      <c r="C76" s="82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67"/>
      <c r="U76" s="67"/>
      <c r="V76" s="67"/>
      <c r="W76" s="67"/>
      <c r="X76" s="31"/>
      <c r="Y76" s="32"/>
      <c r="Z76" s="31"/>
      <c r="AA76" s="31"/>
      <c r="AB76" s="31"/>
      <c r="AC76" s="33"/>
    </row>
    <row r="77" spans="2:29" x14ac:dyDescent="0.2">
      <c r="B77" s="47" t="s">
        <v>108</v>
      </c>
      <c r="C77" s="82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67"/>
      <c r="U77" s="67"/>
      <c r="V77" s="67"/>
      <c r="W77" s="67"/>
      <c r="X77" s="31"/>
      <c r="Y77" s="32"/>
      <c r="Z77" s="31"/>
      <c r="AA77" s="31"/>
      <c r="AB77" s="31"/>
      <c r="AC77" s="33"/>
    </row>
    <row r="78" spans="2:29" x14ac:dyDescent="0.2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68"/>
      <c r="U78" s="68"/>
      <c r="V78" s="68"/>
      <c r="W78" s="68"/>
      <c r="X78" s="35"/>
      <c r="Y78" s="36"/>
      <c r="Z78" s="35"/>
      <c r="AA78" s="35"/>
      <c r="AB78" s="35"/>
      <c r="AC78" s="37"/>
    </row>
  </sheetData>
  <mergeCells count="24">
    <mergeCell ref="V6:V7"/>
    <mergeCell ref="W6:W7"/>
    <mergeCell ref="N6:O6"/>
    <mergeCell ref="P6:P7"/>
    <mergeCell ref="Q6:Q7"/>
    <mergeCell ref="R6:R7"/>
    <mergeCell ref="S6:S7"/>
    <mergeCell ref="T6:T7"/>
    <mergeCell ref="L6:M6"/>
    <mergeCell ref="Y2:AC4"/>
    <mergeCell ref="J3:O3"/>
    <mergeCell ref="A4:B4"/>
    <mergeCell ref="A5:B5"/>
    <mergeCell ref="H5:K5"/>
    <mergeCell ref="L5:O5"/>
    <mergeCell ref="P5:Q5"/>
    <mergeCell ref="R5:S5"/>
    <mergeCell ref="T5:W5"/>
    <mergeCell ref="A6:B6"/>
    <mergeCell ref="D6:D7"/>
    <mergeCell ref="F6:G6"/>
    <mergeCell ref="H6:I6"/>
    <mergeCell ref="J6:K6"/>
    <mergeCell ref="U6:U7"/>
  </mergeCells>
  <conditionalFormatting sqref="T6:T7">
    <cfRule type="expression" dxfId="4" priority="5" stopIfTrue="1">
      <formula>$A$1="N"</formula>
    </cfRule>
  </conditionalFormatting>
  <conditionalFormatting sqref="T8:T59 T63">
    <cfRule type="expression" dxfId="3" priority="4" stopIfTrue="1">
      <formula>$A$1="N"</formula>
    </cfRule>
  </conditionalFormatting>
  <conditionalFormatting sqref="T61">
    <cfRule type="expression" dxfId="2" priority="3" stopIfTrue="1">
      <formula>$A$1="N"</formula>
    </cfRule>
  </conditionalFormatting>
  <conditionalFormatting sqref="T64">
    <cfRule type="expression" dxfId="1" priority="2" stopIfTrue="1">
      <formula>$A$1="N"</formula>
    </cfRule>
  </conditionalFormatting>
  <conditionalFormatting sqref="T65">
    <cfRule type="expression" dxfId="0" priority="1" stopIfTrue="1">
      <formula>$A$1="N"</formula>
    </cfRule>
  </conditionalFormatting>
  <dataValidations count="1">
    <dataValidation type="whole" operator="greaterThanOrEqual" allowBlank="1" showInputMessage="1" showErrorMessage="1" sqref="T61 T63:T65 T8:T18 T19:T59">
      <formula1>0</formula1>
    </dataValidation>
  </dataValidations>
  <pageMargins left="0.28000000000000003" right="0.21" top="0.48" bottom="0.52" header="0.43" footer="0.16"/>
  <pageSetup paperSize="8" scale="62" orientation="landscape" r:id="rId1"/>
  <headerFooter alignWithMargins="0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summary_Internal_Reporting</vt:lpstr>
    </vt:vector>
  </TitlesOfParts>
  <Company>GSTT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gmartin</dc:creator>
  <cp:lastModifiedBy>jhamilton1</cp:lastModifiedBy>
  <cp:lastPrinted>2016-06-03T11:58:39Z</cp:lastPrinted>
  <dcterms:created xsi:type="dcterms:W3CDTF">2014-07-04T15:03:49Z</dcterms:created>
  <dcterms:modified xsi:type="dcterms:W3CDTF">2017-05-02T15:24:31Z</dcterms:modified>
</cp:coreProperties>
</file>